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A2E8A1FB-7E88-49FE-92CD-B25976A51F2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F32" i="1"/>
  <c r="E32" i="1"/>
  <c r="D32" i="1"/>
  <c r="C32" i="1"/>
  <c r="I31" i="1"/>
  <c r="H31" i="1"/>
  <c r="F31" i="1"/>
  <c r="E31" i="1"/>
  <c r="D31" i="1"/>
  <c r="C31" i="1"/>
  <c r="G29" i="1"/>
  <c r="G31" i="1" s="1"/>
  <c r="A28" i="1"/>
  <c r="I20" i="1"/>
  <c r="G20" i="1"/>
  <c r="F20" i="1"/>
  <c r="E20" i="1"/>
  <c r="D20" i="1"/>
  <c r="I19" i="1"/>
  <c r="G19" i="1"/>
  <c r="F19" i="1"/>
  <c r="E19" i="1"/>
  <c r="D19" i="1"/>
  <c r="C18" i="1"/>
  <c r="C19" i="1" s="1"/>
  <c r="A15" i="1"/>
  <c r="G14" i="1"/>
  <c r="F14" i="1"/>
  <c r="E14" i="1"/>
  <c r="D14" i="1"/>
  <c r="C14" i="1"/>
  <c r="A14" i="1"/>
  <c r="C12" i="1"/>
  <c r="A12" i="1"/>
  <c r="C20" i="1" l="1"/>
  <c r="G32" i="1"/>
</calcChain>
</file>

<file path=xl/sharedStrings.xml><?xml version="1.0" encoding="utf-8"?>
<sst xmlns="http://schemas.openxmlformats.org/spreadsheetml/2006/main" count="43" uniqueCount="34">
  <si>
    <t>МЕНЮ</t>
  </si>
  <si>
    <t>14   марта 2025г</t>
  </si>
  <si>
    <t>питание детей</t>
  </si>
  <si>
    <t>(  с 12 и старше)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</si>
  <si>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</si>
  <si>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</si>
  <si>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</si>
  <si>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</si>
  <si>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</si>
  <si>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 с меньшей нценкой</t>
  </si>
  <si>
    <t>Цена с 70% нценкой</t>
  </si>
  <si>
    <t>Белки</t>
  </si>
  <si>
    <t>Жиры</t>
  </si>
  <si>
    <t>Углеводы</t>
  </si>
  <si>
    <t>Горяий завтрак</t>
  </si>
  <si>
    <t>пр</t>
  </si>
  <si>
    <t>БОБОВЫЕ (КУКУРУЗА САХАРНАЯ КОНСЕРВИРОВАННАЯ 30)</t>
  </si>
  <si>
    <t>4г</t>
  </si>
  <si>
    <t xml:space="preserve">КАША РАССЫПЧАТАЯ  (ГРЕЧНЕВАЯ) </t>
  </si>
  <si>
    <t>25м</t>
  </si>
  <si>
    <t xml:space="preserve">КОТЛЕТА из   КУРИЦЫ </t>
  </si>
  <si>
    <t>ХЛЕБ ПШЕНИЧНЫЙ (30)</t>
  </si>
  <si>
    <t>ХЛЕБ РЖАНО-ПШЕНИЧНЫЙ</t>
  </si>
  <si>
    <t>НЕКТАР ФРУКТОВЫЙ</t>
  </si>
  <si>
    <t>2гн</t>
  </si>
  <si>
    <t>ЧАЙ С САХАРОМ</t>
  </si>
  <si>
    <t>Итого</t>
  </si>
  <si>
    <t>Горяий обед</t>
  </si>
  <si>
    <t>ИКРА КАБАЧКОВАЯ</t>
  </si>
  <si>
    <t>СУП ГОРОХОВЫЙ</t>
  </si>
  <si>
    <t>11м</t>
  </si>
  <si>
    <t>ЖАРКОЕ ПО-ДОМАШНЕМУ</t>
  </si>
  <si>
    <t>ХЛЕБ ПШЕНИЧНЫЙ (50)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</si>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</sst>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12%20&#1076;&#1086;%2018&#1083;&#1077;&#1090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&#1089;%2012%20&#1076;&#1086;%2018%20&#1083;&#1077;&#1090;%202023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12 до 18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РП с 7 до 11 лет"/>
      <sheetName val="Лист1 с 7 до 11 лет"/>
      <sheetName val="нормы"/>
      <sheetName val="расчеты"/>
      <sheetName val="салаты"/>
      <sheetName val="Лист1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Перечень технологических карт для учащихся общеобразовательных учреждений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A2" t="str">
            <v>Наименование блюда</v>
          </cell>
          <cell r="B2" t="str">
            <v>ВЫХОД</v>
          </cell>
          <cell r="C2"/>
          <cell r="D2" t="str">
            <v>Выход, г</v>
          </cell>
          <cell r="E2" t="str">
            <v>Пищевые вещества</v>
          </cell>
          <cell r="F2"/>
          <cell r="G2"/>
          <cell r="H2"/>
          <cell r="I2" t="str">
            <v>Витамины, мг</v>
          </cell>
          <cell r="J2"/>
          <cell r="K2"/>
          <cell r="L2"/>
          <cell r="M2" t="str">
            <v>Минер. вещества, мг</v>
          </cell>
          <cell r="N2"/>
          <cell r="O2"/>
          <cell r="P2"/>
          <cell r="Q2" t="str">
            <v>СБОРНИК</v>
          </cell>
          <cell r="R2"/>
        </row>
        <row r="3">
          <cell r="A3"/>
          <cell r="B3" t="str">
            <v>выход меняемый</v>
          </cell>
          <cell r="C3" t="str">
            <v>выход регламент, гр</v>
          </cell>
          <cell r="D3"/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/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/>
          <cell r="B6"/>
          <cell r="C6"/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/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/>
          <cell r="R6"/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/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/>
          <cell r="B8"/>
          <cell r="C8"/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/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/>
          <cell r="R8"/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/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/>
          <cell r="B10"/>
          <cell r="C10"/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/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/>
          <cell r="R10"/>
        </row>
        <row r="11">
          <cell r="A11" t="str">
            <v>ВАТРУШКИ (ПОВИДЛО)</v>
          </cell>
          <cell r="B11">
            <v>75</v>
          </cell>
          <cell r="C11"/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/>
          <cell r="B12"/>
          <cell r="C12"/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/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/>
          <cell r="R12"/>
        </row>
        <row r="13">
          <cell r="A13" t="str">
            <v>ВАТРУШКИ (ТВОРОГ)</v>
          </cell>
          <cell r="B13">
            <v>75</v>
          </cell>
          <cell r="C13"/>
          <cell r="D13">
            <v>75</v>
          </cell>
          <cell r="E13">
            <v>9.6041666666666661</v>
          </cell>
          <cell r="F13">
            <v>5.7083333333333339</v>
          </cell>
          <cell r="G13">
            <v>30.395833333333332</v>
          </cell>
          <cell r="H13">
            <v>210.41666666666666</v>
          </cell>
          <cell r="I13">
            <v>8.3333333333333329E-2</v>
          </cell>
          <cell r="J13">
            <v>4.1666666666666664E-2</v>
          </cell>
          <cell r="K13">
            <v>35.416666666666664</v>
          </cell>
          <cell r="L13">
            <v>0</v>
          </cell>
          <cell r="M13">
            <v>52.916666666666664</v>
          </cell>
          <cell r="N13">
            <v>93.958333333333329</v>
          </cell>
          <cell r="O13">
            <v>22.5</v>
          </cell>
          <cell r="P13">
            <v>0.9375</v>
          </cell>
          <cell r="Q13">
            <v>410</v>
          </cell>
          <cell r="R13">
            <v>2011</v>
          </cell>
        </row>
        <row r="14">
          <cell r="A14"/>
          <cell r="B14"/>
          <cell r="C14"/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/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/>
          <cell r="R14"/>
        </row>
        <row r="15">
          <cell r="A15" t="str">
            <v>ПИРОГ ОТКРЫТЫЙ</v>
          </cell>
          <cell r="B15">
            <v>1000</v>
          </cell>
          <cell r="C15"/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/>
          <cell r="B16"/>
          <cell r="C16"/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/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/>
          <cell r="R16"/>
        </row>
        <row r="17">
          <cell r="A17" t="str">
            <v>СЛОЙКА С ПОВИДЛОМ</v>
          </cell>
          <cell r="B17">
            <v>75</v>
          </cell>
          <cell r="C17"/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/>
          <cell r="B18"/>
          <cell r="C18"/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/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/>
          <cell r="R18"/>
        </row>
        <row r="19">
          <cell r="A19" t="str">
            <v>ПИРОЖКИ ПЕСОЧНЫЕ С ЯБЛОКОМ</v>
          </cell>
          <cell r="B19">
            <v>75</v>
          </cell>
          <cell r="C19"/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/>
          <cell r="B20"/>
          <cell r="C20"/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/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/>
          <cell r="R20"/>
        </row>
        <row r="21">
          <cell r="A21" t="str">
            <v>БУЛОЧКА ДОМАШНЯЯ</v>
          </cell>
          <cell r="B21">
            <v>75</v>
          </cell>
          <cell r="C21"/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/>
          <cell r="B22"/>
          <cell r="C22"/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/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/>
          <cell r="R22"/>
        </row>
        <row r="23">
          <cell r="A23" t="str">
            <v>БУЛОЧКА ДОРОЖНАЯ</v>
          </cell>
          <cell r="B23">
            <v>75</v>
          </cell>
          <cell r="C23"/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/>
          <cell r="B24"/>
          <cell r="C24"/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/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/>
          <cell r="R24"/>
        </row>
        <row r="25">
          <cell r="A25" t="str">
            <v>БУЛОЧКА С ПОВИДЛОМ ОБСЫПНАЯ</v>
          </cell>
          <cell r="B25">
            <v>75</v>
          </cell>
          <cell r="C25"/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/>
          <cell r="B26"/>
          <cell r="C26"/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/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/>
          <cell r="R26"/>
        </row>
        <row r="27">
          <cell r="A27" t="str">
            <v>БУЛОЧКА "ВЕСНУШКА"</v>
          </cell>
          <cell r="B27">
            <v>50</v>
          </cell>
          <cell r="C27"/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/>
          <cell r="B28"/>
          <cell r="C28"/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/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/>
          <cell r="R28"/>
        </row>
        <row r="29">
          <cell r="A29" t="str">
            <v>БУЛОЧКА "РОЗОВАЯ"</v>
          </cell>
          <cell r="B29">
            <v>60</v>
          </cell>
          <cell r="C29"/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/>
          <cell r="B30"/>
          <cell r="C30"/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/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/>
          <cell r="R30"/>
        </row>
        <row r="31">
          <cell r="A31" t="str">
            <v>БУЛОЧКА "МОЛОЧНАЯ"</v>
          </cell>
          <cell r="B31">
            <v>100</v>
          </cell>
          <cell r="C31"/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/>
          <cell r="B32"/>
          <cell r="C32"/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/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/>
          <cell r="R32"/>
        </row>
        <row r="33">
          <cell r="A33" t="str">
            <v>КЕКС "СТОЛИЧНЫЙ"</v>
          </cell>
          <cell r="B33">
            <v>75</v>
          </cell>
          <cell r="C33"/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/>
          <cell r="B34"/>
          <cell r="C34"/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/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/>
          <cell r="R34"/>
        </row>
        <row r="35">
          <cell r="A35" t="str">
            <v>КЕКС "ТВОРОЖНЫЙ"</v>
          </cell>
          <cell r="B35">
            <v>50</v>
          </cell>
          <cell r="C35"/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/>
          <cell r="B36"/>
          <cell r="C36"/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/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/>
          <cell r="R36"/>
        </row>
        <row r="37">
          <cell r="A37" t="str">
            <v>СОСИСКА В ТЕСТЕ</v>
          </cell>
          <cell r="B37">
            <v>50</v>
          </cell>
          <cell r="C37"/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/>
          <cell r="B38"/>
          <cell r="C38"/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/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/>
          <cell r="R38"/>
        </row>
        <row r="39">
          <cell r="A39" t="str">
            <v>КОРЖИКИ МОЛОЧНЫЕ</v>
          </cell>
          <cell r="B39">
            <v>75</v>
          </cell>
          <cell r="C39"/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/>
          <cell r="B40"/>
          <cell r="C40"/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/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/>
          <cell r="R40"/>
        </row>
        <row r="41">
          <cell r="A41" t="str">
            <v>ХЛЕБ ПШЕНИЧНЫЙ</v>
          </cell>
          <cell r="B41">
            <v>50</v>
          </cell>
          <cell r="C41"/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/>
        </row>
        <row r="42">
          <cell r="A42"/>
          <cell r="B42"/>
          <cell r="C42"/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/>
          <cell r="R42"/>
        </row>
        <row r="43">
          <cell r="A43" t="str">
            <v>ХЛЕБ ПШЕНИЧНЫЙ</v>
          </cell>
          <cell r="B43">
            <v>30</v>
          </cell>
          <cell r="C43"/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/>
        </row>
        <row r="44">
          <cell r="A44"/>
          <cell r="B44"/>
          <cell r="C44"/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/>
          <cell r="R44"/>
        </row>
        <row r="45">
          <cell r="A45" t="str">
            <v>ХЛЕБ РЖАНО-ПШЕНИЧНЫЙ</v>
          </cell>
          <cell r="B45">
            <v>20</v>
          </cell>
          <cell r="C45"/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/>
        </row>
        <row r="46">
          <cell r="A46"/>
          <cell r="B46"/>
          <cell r="C46"/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/>
          <cell r="R46"/>
        </row>
        <row r="47">
          <cell r="A47" t="str">
            <v xml:space="preserve">ХЛЕБ РЖАНО-ПШЕНИЧНЫЙ </v>
          </cell>
          <cell r="B47">
            <v>20</v>
          </cell>
          <cell r="C47"/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/>
        </row>
        <row r="48">
          <cell r="A48"/>
          <cell r="B48"/>
          <cell r="C48"/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/>
          <cell r="R48"/>
        </row>
        <row r="49">
          <cell r="A49" t="str">
            <v xml:space="preserve">ИЗДЕЛИЕ КОНДИТЕРСКОЕ </v>
          </cell>
          <cell r="B49">
            <v>20</v>
          </cell>
          <cell r="C49"/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/>
        </row>
        <row r="50">
          <cell r="A50"/>
          <cell r="B50"/>
          <cell r="C50"/>
          <cell r="D50">
            <v>20</v>
          </cell>
          <cell r="E50">
            <v>0.13</v>
          </cell>
          <cell r="F50"/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/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/>
          <cell r="R50"/>
        </row>
        <row r="51">
          <cell r="A51" t="str">
            <v>ИЗДЕЛИЕ КОНДИТЕРСКОЕ (ПЕЧЕНЬЕ)</v>
          </cell>
          <cell r="B51">
            <v>20</v>
          </cell>
          <cell r="C51"/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/>
        </row>
        <row r="52">
          <cell r="A52"/>
          <cell r="B52"/>
          <cell r="C52"/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/>
          <cell r="R52"/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4</v>
      </c>
      <c r="B5" s="23" t="s">
        <v>5</v>
      </c>
      <c r="C5" s="24" t="s">
        <v>6</v>
      </c>
      <c r="D5" s="25" t="s">
        <v>7</v>
      </c>
      <c r="E5" s="26"/>
      <c r="F5" s="27"/>
      <c r="G5" s="28" t="s">
        <v>8</v>
      </c>
      <c r="H5" s="28" t="s">
        <v>9</v>
      </c>
      <c r="I5" s="28" t="s">
        <v>10</v>
      </c>
    </row>
    <row r="6" spans="1:9" ht="45" x14ac:dyDescent="0.25">
      <c r="A6" s="29"/>
      <c r="B6" s="29"/>
      <c r="C6" s="30"/>
      <c r="D6" s="20" t="s">
        <v>11</v>
      </c>
      <c r="E6" s="20" t="s">
        <v>12</v>
      </c>
      <c r="F6" s="20" t="s">
        <v>13</v>
      </c>
      <c r="G6" s="31"/>
      <c r="H6" s="31"/>
      <c r="I6" s="3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14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15</v>
      </c>
      <c r="B9" s="3" t="s">
        <v>16</v>
      </c>
      <c r="C9" s="1">
        <v>60</v>
      </c>
      <c r="D9" s="2">
        <v>0.8</v>
      </c>
      <c r="E9" s="2">
        <v>5.3</v>
      </c>
      <c r="F9" s="2">
        <v>5.9</v>
      </c>
      <c r="G9" s="2">
        <v>74.7</v>
      </c>
      <c r="H9" s="2"/>
      <c r="I9" s="2">
        <v>34.35</v>
      </c>
    </row>
    <row r="10" spans="1:9" ht="56.25" x14ac:dyDescent="0.25">
      <c r="A10" s="1" t="s">
        <v>17</v>
      </c>
      <c r="B10" s="3" t="s">
        <v>18</v>
      </c>
      <c r="C10" s="1">
        <v>180</v>
      </c>
      <c r="D10" s="2">
        <v>3.7</v>
      </c>
      <c r="E10" s="2">
        <v>4.8</v>
      </c>
      <c r="F10" s="2">
        <v>16.5</v>
      </c>
      <c r="G10" s="2">
        <v>203.5</v>
      </c>
      <c r="H10" s="2"/>
      <c r="I10" s="2">
        <v>15.28</v>
      </c>
    </row>
    <row r="11" spans="1:9" ht="33.75" x14ac:dyDescent="0.25">
      <c r="A11" s="1" t="s">
        <v>19</v>
      </c>
      <c r="B11" s="3" t="s">
        <v>20</v>
      </c>
      <c r="C11" s="1">
        <v>100</v>
      </c>
      <c r="D11" s="2">
        <v>13.7</v>
      </c>
      <c r="E11" s="2">
        <v>13.1</v>
      </c>
      <c r="F11" s="2">
        <v>19.399999999999999</v>
      </c>
      <c r="G11" s="2">
        <v>221.3</v>
      </c>
      <c r="H11" s="2"/>
      <c r="I11" s="2">
        <v>57.39</v>
      </c>
    </row>
    <row r="12" spans="1:9" ht="33.75" x14ac:dyDescent="0.25">
      <c r="A12" s="1" t="str">
        <f>VLOOKUP($B12,[1]выпечка!$A$5:$V$56,22,FALSE)</f>
        <v>ПР</v>
      </c>
      <c r="B12" s="3" t="s">
        <v>21</v>
      </c>
      <c r="C12" s="1">
        <f>VLOOKUP($B12,[1]выпечка!$A$5:$V$56,2,FALSE)</f>
        <v>30</v>
      </c>
      <c r="D12" s="2">
        <v>2.2999999999999998</v>
      </c>
      <c r="E12" s="2">
        <v>0.2</v>
      </c>
      <c r="F12" s="2">
        <v>14.8</v>
      </c>
      <c r="G12" s="2">
        <v>70.3</v>
      </c>
      <c r="H12" s="1"/>
      <c r="I12" s="1">
        <v>2.25</v>
      </c>
    </row>
    <row r="13" spans="1:9" ht="45" x14ac:dyDescent="0.25">
      <c r="A13" s="1" t="s">
        <v>15</v>
      </c>
      <c r="B13" s="3" t="s">
        <v>22</v>
      </c>
      <c r="C13" s="1">
        <v>30</v>
      </c>
      <c r="D13" s="8">
        <v>2.41</v>
      </c>
      <c r="E13" s="8">
        <v>0.37</v>
      </c>
      <c r="F13" s="8">
        <v>14.62</v>
      </c>
      <c r="G13" s="8">
        <v>72.33</v>
      </c>
      <c r="H13" s="2"/>
      <c r="I13" s="2">
        <v>3.14</v>
      </c>
    </row>
    <row r="14" spans="1:9" ht="33.75" x14ac:dyDescent="0.25">
      <c r="A14" s="1" t="str">
        <f>VLOOKUP($B14,[1]напитки!$A$5:$V$34,22,FALSE)</f>
        <v>ПР</v>
      </c>
      <c r="B14" s="3" t="s">
        <v>23</v>
      </c>
      <c r="C14" s="1">
        <f>VLOOKUP($B14,[1]напитки!$A$5:$V$34,2,FALSE)</f>
        <v>200</v>
      </c>
      <c r="D14" s="2">
        <f>VLOOKUP($B14,[1]напитки!$A$5:$V$34,5,FALSE)</f>
        <v>1</v>
      </c>
      <c r="E14" s="2">
        <f>VLOOKUP($B14,[1]напитки!$A$5:$V$34,6,FALSE)</f>
        <v>0.2</v>
      </c>
      <c r="F14" s="2">
        <f>VLOOKUP($B14,[1]напитки!$A$5:$V$34,7,FALSE)</f>
        <v>20.2</v>
      </c>
      <c r="G14" s="2">
        <f>VLOOKUP($B14,[1]напитки!$A$5:$V$34,8,FALSE)</f>
        <v>86.6</v>
      </c>
      <c r="H14" s="2"/>
      <c r="I14" s="2"/>
    </row>
    <row r="15" spans="1:9" ht="33.75" x14ac:dyDescent="0.25">
      <c r="A15" s="1" t="str">
        <f>VLOOKUP($B15,[1]выпечка!$A$5:$V$56,22,FALSE)</f>
        <v>ПР</v>
      </c>
      <c r="B15" s="3" t="s">
        <v>21</v>
      </c>
      <c r="C15" s="4">
        <v>50</v>
      </c>
      <c r="D15" s="8">
        <v>3.75</v>
      </c>
      <c r="E15" s="8">
        <v>0.38</v>
      </c>
      <c r="F15" s="8">
        <v>24.63</v>
      </c>
      <c r="G15" s="8">
        <v>117.25</v>
      </c>
      <c r="H15" s="2"/>
      <c r="I15" s="2">
        <v>4.99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1" t="s">
        <v>24</v>
      </c>
      <c r="B18" s="3" t="s">
        <v>25</v>
      </c>
      <c r="C18" s="7">
        <f>VLOOKUP($B18, [2]напитки!$A$1:$R$34, 2, FALSE)</f>
        <v>200</v>
      </c>
      <c r="D18" s="6">
        <v>0.2</v>
      </c>
      <c r="E18" s="6">
        <v>0</v>
      </c>
      <c r="F18" s="6">
        <v>5.4</v>
      </c>
      <c r="G18" s="13">
        <v>26.8</v>
      </c>
      <c r="H18" s="2"/>
      <c r="I18" s="2">
        <v>2.85</v>
      </c>
    </row>
    <row r="19" spans="1:9" x14ac:dyDescent="0.25">
      <c r="A19" s="1"/>
      <c r="B19" s="9" t="s">
        <v>26</v>
      </c>
      <c r="C19" s="1">
        <f t="shared" ref="C19:I19" si="0">C18+C13+C12+C11+C10+C9</f>
        <v>600</v>
      </c>
      <c r="D19" s="1">
        <f t="shared" si="0"/>
        <v>23.11</v>
      </c>
      <c r="E19" s="1">
        <f t="shared" si="0"/>
        <v>23.77</v>
      </c>
      <c r="F19" s="1">
        <f t="shared" si="0"/>
        <v>76.62</v>
      </c>
      <c r="G19" s="1">
        <f t="shared" si="0"/>
        <v>668.93000000000006</v>
      </c>
      <c r="H19" s="10"/>
      <c r="I19" s="10">
        <f t="shared" si="0"/>
        <v>115.25999999999999</v>
      </c>
    </row>
    <row r="20" spans="1:9" x14ac:dyDescent="0.25">
      <c r="A20" s="1"/>
      <c r="B20" s="11" t="s">
        <v>26</v>
      </c>
      <c r="C20" s="14">
        <f>C18+C15+C13+C11+C10+C9</f>
        <v>620</v>
      </c>
      <c r="D20" s="10">
        <f>D18+D15+D13+D11+D10+D9</f>
        <v>24.56</v>
      </c>
      <c r="E20" s="10">
        <f>E18+E15+E13+E11+E10+E9</f>
        <v>23.95</v>
      </c>
      <c r="F20" s="10">
        <f>F18+F15+F13+F11+F10+F9</f>
        <v>86.45</v>
      </c>
      <c r="G20" s="10">
        <f>G18+G15+G13+G11+G10+G9</f>
        <v>715.88000000000011</v>
      </c>
      <c r="H20" s="10"/>
      <c r="I20" s="10">
        <f>I18+I15+I13+I11+I10+I9+I16+I17</f>
        <v>118</v>
      </c>
    </row>
    <row r="21" spans="1:9" x14ac:dyDescent="0.25">
      <c r="A21" s="1"/>
      <c r="B21" s="12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9" t="s">
        <v>27</v>
      </c>
      <c r="C22" s="1"/>
      <c r="D22" s="2"/>
      <c r="E22" s="2"/>
      <c r="F22" s="2"/>
      <c r="G22" s="2"/>
      <c r="H22" s="2"/>
      <c r="I22" s="2"/>
    </row>
    <row r="23" spans="1:9" ht="33.75" x14ac:dyDescent="0.25">
      <c r="A23" s="1" t="s">
        <v>15</v>
      </c>
      <c r="B23" s="3" t="s">
        <v>28</v>
      </c>
      <c r="C23" s="15">
        <v>100</v>
      </c>
      <c r="D23" s="32">
        <v>0.8</v>
      </c>
      <c r="E23" s="32">
        <v>2</v>
      </c>
      <c r="F23" s="32">
        <v>4.0999999999999996</v>
      </c>
      <c r="G23" s="32">
        <v>37.6</v>
      </c>
      <c r="H23" s="33">
        <v>14.16</v>
      </c>
      <c r="I23" s="33">
        <v>28.9</v>
      </c>
    </row>
    <row r="24" spans="1:9" ht="33.75" x14ac:dyDescent="0.25">
      <c r="A24" s="1">
        <v>102</v>
      </c>
      <c r="B24" s="3" t="s">
        <v>29</v>
      </c>
      <c r="C24" s="1">
        <v>250</v>
      </c>
      <c r="D24" s="2">
        <v>5.4189999999999996</v>
      </c>
      <c r="E24" s="2">
        <v>5.27</v>
      </c>
      <c r="F24" s="2">
        <v>6.34</v>
      </c>
      <c r="G24" s="2">
        <v>145.75</v>
      </c>
      <c r="H24" s="2">
        <v>14.67</v>
      </c>
      <c r="I24" s="2">
        <v>14.67</v>
      </c>
    </row>
    <row r="25" spans="1:9" x14ac:dyDescent="0.25">
      <c r="A25" s="1"/>
      <c r="B25" s="3"/>
      <c r="C25" s="1"/>
      <c r="D25" s="2"/>
      <c r="E25" s="2"/>
      <c r="F25" s="2"/>
      <c r="G25" s="2"/>
      <c r="H25" s="1"/>
      <c r="I25" s="1"/>
    </row>
    <row r="26" spans="1:9" ht="45" x14ac:dyDescent="0.25">
      <c r="A26" s="1" t="s">
        <v>30</v>
      </c>
      <c r="B26" s="3" t="s">
        <v>31</v>
      </c>
      <c r="C26" s="1">
        <v>250</v>
      </c>
      <c r="D26" s="2">
        <v>15.3</v>
      </c>
      <c r="E26" s="2">
        <v>14.7</v>
      </c>
      <c r="F26" s="2">
        <v>44.6</v>
      </c>
      <c r="G26" s="2">
        <v>348.3</v>
      </c>
      <c r="H26" s="2">
        <v>76.25</v>
      </c>
      <c r="I26" s="2">
        <v>95.31</v>
      </c>
    </row>
    <row r="27" spans="1:9" x14ac:dyDescent="0.25">
      <c r="A27" s="1"/>
      <c r="B27" s="3"/>
      <c r="C27" s="1"/>
      <c r="D27" s="8"/>
      <c r="E27" s="8"/>
      <c r="F27" s="8"/>
      <c r="G27" s="17"/>
      <c r="H27" s="2"/>
      <c r="I27" s="2"/>
    </row>
    <row r="28" spans="1:9" ht="33.75" x14ac:dyDescent="0.25">
      <c r="A28" s="1" t="str">
        <f>VLOOKUP($B28,[1]выпечка!$A$5:$V$56,22,FALSE)</f>
        <v>ПР</v>
      </c>
      <c r="B28" s="3" t="s">
        <v>32</v>
      </c>
      <c r="C28" s="1">
        <v>60</v>
      </c>
      <c r="D28" s="2">
        <v>4.5999999999999996</v>
      </c>
      <c r="E28" s="2">
        <v>0.5</v>
      </c>
      <c r="F28" s="2">
        <v>29.5</v>
      </c>
      <c r="G28" s="2">
        <v>140.6</v>
      </c>
      <c r="H28" s="1">
        <v>5.88</v>
      </c>
      <c r="I28" s="1">
        <v>5.88</v>
      </c>
    </row>
    <row r="29" spans="1:9" ht="48" x14ac:dyDescent="0.25">
      <c r="A29" s="1" t="s">
        <v>15</v>
      </c>
      <c r="B29" s="18" t="s">
        <v>22</v>
      </c>
      <c r="C29" s="4">
        <v>40</v>
      </c>
      <c r="D29" s="8">
        <v>2.67</v>
      </c>
      <c r="E29" s="8">
        <v>0.53</v>
      </c>
      <c r="F29" s="8">
        <v>13.33</v>
      </c>
      <c r="G29" s="8">
        <f>VLOOKUP($B29, [3]выпечка!$A$1:$R$52, 8, FALSE)</f>
        <v>45.98</v>
      </c>
      <c r="H29" s="2">
        <v>4.1900000000000004</v>
      </c>
      <c r="I29" s="2">
        <v>4.1900000000000004</v>
      </c>
    </row>
    <row r="30" spans="1:9" ht="22.5" x14ac:dyDescent="0.25">
      <c r="A30" s="1" t="s">
        <v>24</v>
      </c>
      <c r="B30" s="3" t="s">
        <v>25</v>
      </c>
      <c r="C30" s="7">
        <v>200</v>
      </c>
      <c r="D30" s="6">
        <v>0.5</v>
      </c>
      <c r="E30" s="6">
        <v>0.2</v>
      </c>
      <c r="F30" s="6">
        <v>19.5</v>
      </c>
      <c r="G30" s="6">
        <v>81.3</v>
      </c>
      <c r="H30" s="10">
        <v>2.85</v>
      </c>
      <c r="I30" s="10">
        <v>2.85</v>
      </c>
    </row>
    <row r="31" spans="1:9" ht="24" x14ac:dyDescent="0.25">
      <c r="A31" s="1"/>
      <c r="B31" s="34" t="s">
        <v>33</v>
      </c>
      <c r="C31" s="35">
        <f t="shared" ref="C31:G31" si="1">SUM(C23:C30)</f>
        <v>900</v>
      </c>
      <c r="D31" s="36">
        <f t="shared" si="1"/>
        <v>29.289000000000001</v>
      </c>
      <c r="E31" s="36">
        <f t="shared" si="1"/>
        <v>23.2</v>
      </c>
      <c r="F31" s="36">
        <f t="shared" si="1"/>
        <v>117.36999999999999</v>
      </c>
      <c r="G31" s="37">
        <f t="shared" si="1"/>
        <v>799.53</v>
      </c>
      <c r="H31" s="10">
        <f>SUM(H23:H30)</f>
        <v>117.99999999999999</v>
      </c>
      <c r="I31" s="10">
        <f>SUM(I23:I30)</f>
        <v>151.79999999999998</v>
      </c>
    </row>
    <row r="32" spans="1:9" x14ac:dyDescent="0.25">
      <c r="A32" s="1"/>
      <c r="B32" s="9" t="s">
        <v>26</v>
      </c>
      <c r="C32" s="1">
        <f>SUM(C22:C30)</f>
        <v>900</v>
      </c>
      <c r="D32" s="10">
        <f>SUM(D22:D30)</f>
        <v>29.289000000000001</v>
      </c>
      <c r="E32" s="10">
        <f>SUM(E22:E30)</f>
        <v>23.2</v>
      </c>
      <c r="F32" s="10">
        <f>SUM(F22:F30)</f>
        <v>117.36999999999999</v>
      </c>
      <c r="G32" s="10">
        <f>SUM(G22:G30)</f>
        <v>799.53</v>
      </c>
      <c r="H32" s="10"/>
      <c r="I32" s="10">
        <f>I30+I29+I28+I27+I26+I25+I24+I23</f>
        <v>151.80000000000001</v>
      </c>
    </row>
    <row r="33" spans="1:9" x14ac:dyDescent="0.25">
      <c r="A33" s="1"/>
      <c r="B33" s="3"/>
      <c r="C33" s="1"/>
      <c r="D33" s="2"/>
      <c r="E33" s="2"/>
      <c r="F33" s="2"/>
      <c r="G33" s="2"/>
      <c r="H33" s="2"/>
      <c r="I33" s="2"/>
    </row>
    <row r="34" spans="1:9" x14ac:dyDescent="0.25">
      <c r="A34" s="1"/>
      <c r="B34" s="12"/>
      <c r="C34" s="1"/>
      <c r="D34" s="2"/>
      <c r="E34" s="2"/>
      <c r="F34" s="2"/>
      <c r="G34" s="2"/>
      <c r="H34" s="1"/>
      <c r="I34" s="1"/>
    </row>
    <row r="35" spans="1:9" x14ac:dyDescent="0.25">
      <c r="A35" s="1"/>
      <c r="B35" s="3"/>
      <c r="C35" s="1"/>
      <c r="D35" s="1"/>
      <c r="E35" s="1"/>
      <c r="F35" s="1"/>
      <c r="G35" s="1"/>
      <c r="H35" s="2"/>
      <c r="I35" s="2"/>
    </row>
    <row r="36" spans="1:9" x14ac:dyDescent="0.25">
      <c r="A36" s="1"/>
      <c r="B36" s="3"/>
      <c r="C36" s="1"/>
      <c r="D36" s="1"/>
      <c r="E36" s="1"/>
      <c r="F36" s="1"/>
      <c r="G36" s="1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x14ac:dyDescent="0.25">
      <c r="A38" s="1"/>
      <c r="B38" s="11"/>
      <c r="C38" s="1"/>
      <c r="D38" s="10"/>
      <c r="E38" s="10"/>
      <c r="F38" s="10"/>
      <c r="G38" s="10"/>
      <c r="H38" s="10"/>
      <c r="I38" s="10"/>
    </row>
    <row r="39" spans="1:9" x14ac:dyDescent="0.25">
      <c r="A39" s="5"/>
      <c r="B39" s="3"/>
      <c r="C39" s="7"/>
      <c r="D39" s="6"/>
      <c r="E39" s="6"/>
      <c r="F39" s="6"/>
      <c r="G39" s="13"/>
      <c r="H39" s="2"/>
      <c r="I39" s="2"/>
    </row>
    <row r="40" spans="1:9" x14ac:dyDescent="0.25">
      <c r="A40" s="5"/>
      <c r="B40" s="3"/>
      <c r="C40" s="7"/>
      <c r="D40" s="6"/>
      <c r="E40" s="6"/>
      <c r="F40" s="6"/>
      <c r="G40" s="13"/>
      <c r="H40" s="2"/>
      <c r="I40" s="2"/>
    </row>
    <row r="41" spans="1:9" x14ac:dyDescent="0.25">
      <c r="A41" s="1"/>
      <c r="B41" s="9"/>
      <c r="C41" s="10"/>
      <c r="D41" s="10"/>
      <c r="E41" s="10"/>
      <c r="F41" s="10"/>
      <c r="G41" s="10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2025-03-10T01:00:29Z</dcterms:modified>
</cp:coreProperties>
</file>