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D6A4E607-4954-4B4D-A66A-D0D247ECBC61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G42" i="1" s="1"/>
  <c r="F39" i="1"/>
  <c r="E39" i="1"/>
  <c r="E42" i="1" s="1"/>
  <c r="D39" i="1"/>
  <c r="D42" i="1" s="1"/>
  <c r="C39" i="1"/>
  <c r="A37" i="1"/>
  <c r="G35" i="1"/>
  <c r="F35" i="1"/>
  <c r="E35" i="1"/>
  <c r="D35" i="1"/>
  <c r="C35" i="1"/>
  <c r="A35" i="1"/>
  <c r="I34" i="1"/>
  <c r="H34" i="1"/>
  <c r="G34" i="1"/>
  <c r="F34" i="1"/>
  <c r="F42" i="1" s="1"/>
  <c r="E34" i="1"/>
  <c r="D34" i="1"/>
  <c r="C34" i="1"/>
  <c r="A31" i="1"/>
  <c r="A30" i="1"/>
  <c r="I20" i="1"/>
  <c r="H20" i="1"/>
  <c r="G20" i="1"/>
  <c r="F20" i="1"/>
  <c r="E20" i="1"/>
  <c r="D20" i="1"/>
  <c r="C20" i="1"/>
  <c r="A18" i="1"/>
  <c r="A17" i="1"/>
  <c r="A16" i="1"/>
  <c r="G15" i="1"/>
  <c r="F15" i="1"/>
  <c r="E15" i="1"/>
  <c r="D15" i="1"/>
  <c r="A15" i="1"/>
</calcChain>
</file>

<file path=xl/sharedStrings.xml><?xml version="1.0" encoding="utf-8"?>
<sst xmlns="http://schemas.openxmlformats.org/spreadsheetml/2006/main" count="50" uniqueCount="42">
  <si>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</si>
  <si>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</si>
  <si>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</si>
  <si>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</si>
  <si>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</si>
  <si>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</si>
  <si>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</si>
  <si>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</si>
  <si>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</si>
  <si>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</si>
  <si>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</si>
  <si>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</si>
  <si>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</si>
  <si>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</si>
  <si>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</si>
  <si>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 xml:space="preserve">питание детей </t>
  </si>
  <si>
    <t>ЧАЙ С САХАРОМ</t>
  </si>
  <si>
    <t xml:space="preserve">ХЛЕБ ПШЕНИЧНЫЙ </t>
  </si>
  <si>
    <t>(начальная с 7 до 11 лет)</t>
  </si>
  <si>
    <t>1г</t>
  </si>
  <si>
    <t xml:space="preserve">МАКАРОННЫЕ ОТВАРНЫЕ </t>
  </si>
  <si>
    <t>03   марта 2025г</t>
  </si>
  <si>
    <t>Ценас меньшей  наценкой</t>
  </si>
  <si>
    <t>Цена с наценкой 70%</t>
  </si>
  <si>
    <t>СЫР (ПОРЦИЯМИ)</t>
  </si>
  <si>
    <t>СВЕЖИЕ ЯБЛОКИ</t>
  </si>
  <si>
    <t>ПР</t>
  </si>
  <si>
    <t>ИЗДЕЛИЕ КОНДИТЕРСКОЕ( конфета)</t>
  </si>
  <si>
    <t>КАША ВЯЗКАЯ МОЛОЧНАЯ  ИЗ  РИСА</t>
  </si>
  <si>
    <t xml:space="preserve">ХЛЕБ РЖАНОЙ </t>
  </si>
  <si>
    <t>ХЛЕБ ПШЕНИЧНЫЙ (30)</t>
  </si>
  <si>
    <t>5421гн</t>
  </si>
  <si>
    <t>КАКАО C МОЛОКОМ</t>
  </si>
  <si>
    <t>ИКРА КАБАЧКОВАЯ</t>
  </si>
  <si>
    <t>96-2011</t>
  </si>
  <si>
    <t xml:space="preserve">РАССОЛЬНИК ЛЕНИНГРАДСКИЙ </t>
  </si>
  <si>
    <t>279-2011</t>
  </si>
  <si>
    <t>ТЕФТЕЛИ  ИЗ ГОВЯДИНЫ С РИСОМ  80/20</t>
  </si>
  <si>
    <t>ХЛЕБ ПШЕНИЧНЫЙ (60)</t>
  </si>
  <si>
    <t>ЯЗЫК СЛОЕНЫЙ</t>
  </si>
  <si>
    <t xml:space="preserve">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</si>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</sst>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03.-07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A78" t="str">
            <v>Маринад овощной с томатом</v>
          </cell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sqref="A1:I43"/>
    </sheetView>
  </sheetViews>
  <sheetFormatPr defaultRowHeight="15" x14ac:dyDescent="0.25"/>
  <sheetData>
    <row r="1" spans="1:9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</row>
    <row r="3" spans="1:9" ht="1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25">
      <c r="A4" s="29" t="s">
        <v>18</v>
      </c>
      <c r="B4" s="29"/>
      <c r="C4" s="29"/>
      <c r="D4" s="29"/>
      <c r="E4" s="29"/>
      <c r="F4" s="29"/>
      <c r="G4" s="29"/>
      <c r="H4" s="29"/>
      <c r="I4" s="29"/>
    </row>
    <row r="5" spans="1:9" ht="15" customHeight="1" x14ac:dyDescent="0.25">
      <c r="A5" s="27" t="s">
        <v>1</v>
      </c>
      <c r="B5" s="27" t="s">
        <v>2</v>
      </c>
      <c r="C5" s="28" t="s">
        <v>3</v>
      </c>
      <c r="D5" s="27" t="s">
        <v>4</v>
      </c>
      <c r="E5" s="27"/>
      <c r="F5" s="27"/>
      <c r="G5" s="23" t="s">
        <v>5</v>
      </c>
      <c r="H5" s="23" t="s">
        <v>22</v>
      </c>
      <c r="I5" s="23" t="s">
        <v>23</v>
      </c>
    </row>
    <row r="6" spans="1:9" ht="45" x14ac:dyDescent="0.25">
      <c r="A6" s="27"/>
      <c r="B6" s="27"/>
      <c r="C6" s="28"/>
      <c r="D6" s="19" t="s">
        <v>6</v>
      </c>
      <c r="E6" s="19" t="s">
        <v>7</v>
      </c>
      <c r="F6" s="19" t="s">
        <v>8</v>
      </c>
      <c r="G6" s="23"/>
      <c r="H6" s="23"/>
      <c r="I6" s="23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/>
      <c r="C9" s="1"/>
      <c r="D9" s="2"/>
      <c r="E9" s="2"/>
      <c r="F9" s="2"/>
      <c r="G9" s="2"/>
      <c r="H9" s="2"/>
      <c r="I9" s="2"/>
    </row>
    <row r="10" spans="1:9" ht="33.75" x14ac:dyDescent="0.25">
      <c r="A10" s="1" t="s">
        <v>10</v>
      </c>
      <c r="B10" s="3" t="s">
        <v>24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14.6</v>
      </c>
    </row>
    <row r="11" spans="1:9" ht="22.5" x14ac:dyDescent="0.25">
      <c r="A11" s="1" t="s">
        <v>10</v>
      </c>
      <c r="B11" s="3" t="s">
        <v>25</v>
      </c>
      <c r="C11" s="1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19.8</v>
      </c>
    </row>
    <row r="12" spans="1:9" ht="45" x14ac:dyDescent="0.25">
      <c r="A12" s="5" t="s">
        <v>26</v>
      </c>
      <c r="B12" s="3" t="s">
        <v>27</v>
      </c>
      <c r="C12" s="4">
        <v>10</v>
      </c>
      <c r="D12" s="6">
        <v>1.3</v>
      </c>
      <c r="E12" s="6">
        <v>3.75</v>
      </c>
      <c r="F12" s="6">
        <v>17.920000000000002</v>
      </c>
      <c r="G12" s="6">
        <v>25.14</v>
      </c>
      <c r="H12" s="2"/>
      <c r="I12" s="2">
        <v>6</v>
      </c>
    </row>
    <row r="13" spans="1:9" ht="56.25" x14ac:dyDescent="0.25">
      <c r="A13" s="1">
        <v>174</v>
      </c>
      <c r="B13" s="3" t="s">
        <v>28</v>
      </c>
      <c r="C13" s="1">
        <v>200</v>
      </c>
      <c r="D13" s="2">
        <v>7.3</v>
      </c>
      <c r="E13" s="2">
        <v>10.4</v>
      </c>
      <c r="F13" s="2">
        <v>31.7</v>
      </c>
      <c r="G13" s="2">
        <v>284.5</v>
      </c>
      <c r="H13" s="2"/>
      <c r="I13" s="2">
        <v>26.63</v>
      </c>
    </row>
    <row r="14" spans="1:9" x14ac:dyDescent="0.25">
      <c r="A14" s="1"/>
      <c r="B14" s="3"/>
      <c r="C14" s="1"/>
      <c r="D14" s="8"/>
      <c r="E14" s="8"/>
      <c r="F14" s="8"/>
      <c r="G14" s="8"/>
      <c r="H14" s="2"/>
      <c r="I14" s="2">
        <v>1.67</v>
      </c>
    </row>
    <row r="15" spans="1:9" ht="22.5" x14ac:dyDescent="0.25">
      <c r="A15" s="1" t="e">
        <f>VLOOKUP($B15,[1]Выпека!$A$5:$V$56,22,FALSE)</f>
        <v>#N/A</v>
      </c>
      <c r="B15" s="3" t="s">
        <v>29</v>
      </c>
      <c r="C15" s="1">
        <v>50</v>
      </c>
      <c r="D15" s="1" t="e">
        <f>VLOOKUP($B15,[1]Выпека!$A$5:$Q$52,5,FALSE)</f>
        <v>#N/A</v>
      </c>
      <c r="E15" s="1" t="e">
        <f>VLOOKUP($B15,[1]Выпека!$A$5:$Q$52,6,FALSE)</f>
        <v>#N/A</v>
      </c>
      <c r="F15" s="1" t="e">
        <f>VLOOKUP($B15,[1]Выпека!$A$5:$Q$52,7,FALSE)</f>
        <v>#N/A</v>
      </c>
      <c r="G15" s="1" t="e">
        <f>VLOOKUP($B15,[1]Выпека!$A$5:$Q$52,8,FALSE)</f>
        <v>#N/A</v>
      </c>
      <c r="H15" s="2"/>
      <c r="I15" s="2">
        <v>2.94</v>
      </c>
    </row>
    <row r="16" spans="1:9" ht="45" x14ac:dyDescent="0.25">
      <c r="A16" s="1" t="str">
        <f>VLOOKUP($B16,[1]Выпека!$A$5:$V$56,22,FALSE)</f>
        <v>ПР</v>
      </c>
      <c r="B16" s="3" t="s">
        <v>13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/>
      <c r="I16" s="2">
        <v>2.09</v>
      </c>
    </row>
    <row r="17" spans="1:9" ht="33.75" x14ac:dyDescent="0.25">
      <c r="A17" s="1" t="str">
        <f>VLOOKUP($B17,[1]Выпека!$A$5:$V$56,22,FALSE)</f>
        <v>ПР</v>
      </c>
      <c r="B17" s="3" t="s">
        <v>30</v>
      </c>
      <c r="C17" s="4">
        <v>30</v>
      </c>
      <c r="D17" s="8">
        <v>3.75</v>
      </c>
      <c r="E17" s="8">
        <v>0.38</v>
      </c>
      <c r="F17" s="8">
        <v>24.63</v>
      </c>
      <c r="G17" s="8">
        <v>117.25</v>
      </c>
      <c r="H17" s="2"/>
      <c r="I17" s="2">
        <v>2.35</v>
      </c>
    </row>
    <row r="18" spans="1:9" ht="33.75" x14ac:dyDescent="0.25">
      <c r="A18" s="1" t="str">
        <f>VLOOKUP($B18,[1]Выпека!$A$5:$V$56,22,FALSE)</f>
        <v>ПР</v>
      </c>
      <c r="B18" s="3" t="s">
        <v>30</v>
      </c>
      <c r="C18" s="7">
        <v>30</v>
      </c>
      <c r="D18" s="6">
        <v>2.2999999999999998</v>
      </c>
      <c r="E18" s="6">
        <v>0.3</v>
      </c>
      <c r="F18" s="6">
        <v>0.45</v>
      </c>
      <c r="G18" s="6">
        <v>70.14</v>
      </c>
      <c r="H18" s="2"/>
      <c r="I18" s="2">
        <v>2.94</v>
      </c>
    </row>
    <row r="19" spans="1:9" ht="33.75" x14ac:dyDescent="0.25">
      <c r="A19" s="1" t="s">
        <v>31</v>
      </c>
      <c r="B19" s="3" t="s">
        <v>32</v>
      </c>
      <c r="C19" s="7">
        <v>200</v>
      </c>
      <c r="D19" s="6">
        <v>4.5999999999999996</v>
      </c>
      <c r="E19" s="6">
        <v>3.6</v>
      </c>
      <c r="F19" s="6">
        <v>12.6</v>
      </c>
      <c r="G19" s="6">
        <v>100.4</v>
      </c>
      <c r="H19" s="2"/>
      <c r="I19" s="2">
        <v>22.98</v>
      </c>
    </row>
    <row r="20" spans="1:9" x14ac:dyDescent="0.25">
      <c r="A20" s="1"/>
      <c r="B20" s="11" t="s">
        <v>11</v>
      </c>
      <c r="C20" s="16">
        <f>C19+C18+C16+C13+C12+C11+C10</f>
        <v>580</v>
      </c>
      <c r="D20" s="2">
        <f>D19+D18+D16+D13+D12+D11+D10</f>
        <v>18.47</v>
      </c>
      <c r="E20" s="2">
        <f>E19+E18+E16+E13+E12+E11+E10</f>
        <v>18.689999999999998</v>
      </c>
      <c r="F20" s="2">
        <f>F19+F18+F16+F13+F12+F11+F10</f>
        <v>76.61</v>
      </c>
      <c r="G20" s="2">
        <f>G19+G18+G16+G13+G12+G11+G10</f>
        <v>591.89</v>
      </c>
      <c r="H20" s="2">
        <f>SUM(H10:H19)</f>
        <v>0</v>
      </c>
      <c r="I20" s="2">
        <f t="shared" ref="I20" si="0">SUM(I10:I19)</f>
        <v>102</v>
      </c>
    </row>
    <row r="21" spans="1:9" x14ac:dyDescent="0.25">
      <c r="A21" s="1"/>
      <c r="B21" s="18"/>
      <c r="C21" s="1"/>
      <c r="D21" s="10"/>
      <c r="E21" s="10"/>
      <c r="F21" s="10"/>
      <c r="G21" s="10"/>
      <c r="H21" s="10"/>
      <c r="I21" s="10"/>
    </row>
    <row r="22" spans="1:9" x14ac:dyDescent="0.25">
      <c r="A22" s="1" t="s">
        <v>10</v>
      </c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8" t="s">
        <v>14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10</v>
      </c>
      <c r="B25" s="3" t="s">
        <v>33</v>
      </c>
      <c r="C25" s="20">
        <v>60</v>
      </c>
      <c r="D25" s="21">
        <v>0.8</v>
      </c>
      <c r="E25" s="21">
        <v>2</v>
      </c>
      <c r="F25" s="21">
        <v>4.0999999999999996</v>
      </c>
      <c r="G25" s="21">
        <v>37.6</v>
      </c>
      <c r="H25" s="22">
        <v>9.92</v>
      </c>
      <c r="I25" s="22">
        <v>17.34</v>
      </c>
    </row>
    <row r="26" spans="1:9" x14ac:dyDescent="0.25">
      <c r="A26" s="1" t="s">
        <v>34</v>
      </c>
      <c r="B26" s="12" t="s">
        <v>35</v>
      </c>
      <c r="C26" s="20">
        <v>250</v>
      </c>
      <c r="D26" s="6">
        <v>2.02</v>
      </c>
      <c r="E26" s="6">
        <v>5.09</v>
      </c>
      <c r="F26" s="6">
        <v>11.98</v>
      </c>
      <c r="G26" s="13">
        <v>127.25</v>
      </c>
      <c r="H26" s="22">
        <v>27.27</v>
      </c>
      <c r="I26" s="22">
        <v>27.27</v>
      </c>
    </row>
    <row r="27" spans="1:9" ht="45" x14ac:dyDescent="0.25">
      <c r="A27" s="1" t="s">
        <v>19</v>
      </c>
      <c r="B27" s="3" t="s">
        <v>20</v>
      </c>
      <c r="C27" s="20">
        <v>150</v>
      </c>
      <c r="D27" s="21">
        <v>5.4</v>
      </c>
      <c r="E27" s="21">
        <v>4.9000000000000004</v>
      </c>
      <c r="F27" s="21">
        <v>32.799999999999997</v>
      </c>
      <c r="G27" s="21">
        <v>196.8</v>
      </c>
      <c r="H27" s="22">
        <v>10.59</v>
      </c>
      <c r="I27" s="22">
        <v>10.59</v>
      </c>
    </row>
    <row r="28" spans="1:9" x14ac:dyDescent="0.25">
      <c r="A28" s="1" t="s">
        <v>36</v>
      </c>
      <c r="B28" s="12" t="s">
        <v>37</v>
      </c>
      <c r="C28" s="20">
        <v>100</v>
      </c>
      <c r="D28" s="6">
        <v>8.9600000000000009</v>
      </c>
      <c r="E28" s="6">
        <v>8.01</v>
      </c>
      <c r="F28" s="6">
        <v>21.61</v>
      </c>
      <c r="G28" s="6">
        <v>263</v>
      </c>
      <c r="H28" s="20">
        <v>44.38</v>
      </c>
      <c r="I28" s="20">
        <v>44.38</v>
      </c>
    </row>
    <row r="29" spans="1:9" x14ac:dyDescent="0.25">
      <c r="A29" s="1"/>
      <c r="B29" s="3"/>
      <c r="C29" s="20"/>
      <c r="D29" s="21"/>
      <c r="E29" s="21"/>
      <c r="F29" s="21"/>
      <c r="G29" s="21"/>
      <c r="H29" s="20"/>
      <c r="I29" s="20"/>
    </row>
    <row r="30" spans="1:9" ht="45" x14ac:dyDescent="0.25">
      <c r="A30" s="1" t="str">
        <f>VLOOKUP($B31,[1]Выпека!$A$5:$V$56,22,FALSE)</f>
        <v>ПР</v>
      </c>
      <c r="B30" s="3" t="s">
        <v>13</v>
      </c>
      <c r="C30" s="20">
        <v>20</v>
      </c>
      <c r="D30" s="21">
        <v>1.1200000000000001</v>
      </c>
      <c r="E30" s="21">
        <v>0.22</v>
      </c>
      <c r="F30" s="21">
        <v>0.44</v>
      </c>
      <c r="G30" s="21">
        <v>45.98</v>
      </c>
      <c r="H30" s="22">
        <v>2.09</v>
      </c>
      <c r="I30" s="22">
        <v>2.09</v>
      </c>
    </row>
    <row r="31" spans="1:9" ht="33.75" x14ac:dyDescent="0.25">
      <c r="A31" s="1" t="str">
        <f>VLOOKUP($B32,[1]Выпека!$A$5:$V$56,22,FALSE)</f>
        <v>ПР</v>
      </c>
      <c r="B31" s="3" t="s">
        <v>17</v>
      </c>
      <c r="C31" s="20">
        <v>50</v>
      </c>
      <c r="D31" s="21">
        <v>3.83</v>
      </c>
      <c r="E31" s="21">
        <v>0.5</v>
      </c>
      <c r="F31" s="21">
        <v>0.75</v>
      </c>
      <c r="G31" s="21">
        <v>116.9</v>
      </c>
      <c r="H31" s="22">
        <v>4.9000000000000004</v>
      </c>
      <c r="I31" s="22">
        <v>4.9000000000000004</v>
      </c>
    </row>
    <row r="32" spans="1:9" ht="33.75" x14ac:dyDescent="0.25">
      <c r="A32" s="1"/>
      <c r="B32" s="3" t="s">
        <v>38</v>
      </c>
      <c r="C32" s="20"/>
      <c r="D32" s="21"/>
      <c r="E32" s="21"/>
      <c r="F32" s="21"/>
      <c r="G32" s="21"/>
      <c r="H32" s="22"/>
      <c r="I32" s="22"/>
    </row>
    <row r="33" spans="1:9" ht="22.5" x14ac:dyDescent="0.25">
      <c r="A33" s="1">
        <v>376</v>
      </c>
      <c r="B33" s="3" t="s">
        <v>16</v>
      </c>
      <c r="C33" s="20">
        <v>200</v>
      </c>
      <c r="D33" s="21">
        <v>0.2</v>
      </c>
      <c r="E33" s="21">
        <v>0</v>
      </c>
      <c r="F33" s="21">
        <v>6.4</v>
      </c>
      <c r="G33" s="21">
        <v>26.8</v>
      </c>
      <c r="H33" s="22">
        <v>2.85</v>
      </c>
      <c r="I33" s="22">
        <v>2.85</v>
      </c>
    </row>
    <row r="34" spans="1:9" x14ac:dyDescent="0.25">
      <c r="A34" s="1"/>
      <c r="B34" s="11" t="s">
        <v>11</v>
      </c>
      <c r="C34" s="1">
        <f>C33+C31+C30+C28+C27+C26+C25</f>
        <v>830</v>
      </c>
      <c r="D34" s="10">
        <f t="shared" ref="D34:I34" si="1">SUM(D25:D33)</f>
        <v>22.330000000000002</v>
      </c>
      <c r="E34" s="10">
        <f t="shared" si="1"/>
        <v>20.72</v>
      </c>
      <c r="F34" s="10">
        <f t="shared" si="1"/>
        <v>78.08</v>
      </c>
      <c r="G34" s="10">
        <f t="shared" si="1"/>
        <v>814.32999999999993</v>
      </c>
      <c r="H34" s="10">
        <f t="shared" ref="H34" si="2">SUM(H25:H33)</f>
        <v>102</v>
      </c>
      <c r="I34" s="10">
        <f t="shared" si="1"/>
        <v>109.42000000000002</v>
      </c>
    </row>
    <row r="35" spans="1:9" x14ac:dyDescent="0.25">
      <c r="A35" s="1" t="e">
        <f>VLOOKUP($B36,[1]Cалаты!$A$5:$V$90,22,FALSE)</f>
        <v>#N/A</v>
      </c>
      <c r="B35" s="11" t="s">
        <v>11</v>
      </c>
      <c r="C35" s="1" t="e">
        <f>VLOOKUP($B36,[1]Cалаты!$A$5:$P$82,2,FALSE)</f>
        <v>#N/A</v>
      </c>
      <c r="D35" s="2" t="e">
        <f>VLOOKUP($B36,[1]Cалаты!$A$5:$P$82,5,FALSE)</f>
        <v>#N/A</v>
      </c>
      <c r="E35" s="2" t="e">
        <f>VLOOKUP($B36,[1]Cалаты!$A$5:$P$82,6,FALSE)</f>
        <v>#N/A</v>
      </c>
      <c r="F35" s="2" t="e">
        <f>VLOOKUP($B36,[1]Cалаты!$A$5:$P$82,7,FALSE)</f>
        <v>#N/A</v>
      </c>
      <c r="G35" s="2" t="e">
        <f>VLOOKUP($B36,[1]Cалаты!$A$5:$P$82,8,FALSE)</f>
        <v>#N/A</v>
      </c>
      <c r="H35" s="2"/>
      <c r="I35" s="2">
        <v>8.11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ht="22.5" x14ac:dyDescent="0.25">
      <c r="A37" s="5">
        <f>VLOOKUP($B37, [2]выпечка!$A$1:$R$52, 17, FALSE)</f>
        <v>410</v>
      </c>
      <c r="B37" s="3" t="s">
        <v>39</v>
      </c>
      <c r="C37" s="7">
        <v>100</v>
      </c>
      <c r="D37" s="8">
        <v>10.6</v>
      </c>
      <c r="E37" s="8">
        <v>11.5</v>
      </c>
      <c r="F37" s="8">
        <v>33.119999999999997</v>
      </c>
      <c r="G37" s="8">
        <v>260.5</v>
      </c>
      <c r="H37" s="2"/>
      <c r="I37" s="2">
        <v>27.18</v>
      </c>
    </row>
    <row r="38" spans="1:9" ht="22.5" x14ac:dyDescent="0.25">
      <c r="A38" s="1">
        <v>376</v>
      </c>
      <c r="B38" s="3" t="s">
        <v>16</v>
      </c>
      <c r="C38" s="7">
        <v>200</v>
      </c>
      <c r="D38" s="6">
        <v>0.2</v>
      </c>
      <c r="E38" s="6">
        <v>0</v>
      </c>
      <c r="F38" s="6">
        <v>6.5</v>
      </c>
      <c r="G38" s="6">
        <v>26.8</v>
      </c>
      <c r="H38" s="2"/>
      <c r="I38" s="2">
        <v>2.85</v>
      </c>
    </row>
    <row r="39" spans="1:9" x14ac:dyDescent="0.25">
      <c r="A39" s="1"/>
      <c r="B39" s="3"/>
      <c r="C39" s="14">
        <f>SUM(C37:C38)</f>
        <v>300</v>
      </c>
      <c r="D39" s="10">
        <f>SUM(D37:D38)</f>
        <v>10.799999999999999</v>
      </c>
      <c r="E39" s="10">
        <f>SUM(E37:E38)</f>
        <v>11.5</v>
      </c>
      <c r="F39" s="10">
        <f>SUM(F37:F38)</f>
        <v>39.619999999999997</v>
      </c>
      <c r="G39" s="10">
        <f>SUM(G37:G38)</f>
        <v>287.3</v>
      </c>
      <c r="H39" s="2"/>
      <c r="I39" s="10">
        <f>SUM(I37:I38)</f>
        <v>30.03</v>
      </c>
    </row>
    <row r="40" spans="1:9" x14ac:dyDescent="0.25">
      <c r="A40" s="1"/>
      <c r="B40" s="3"/>
      <c r="C40" s="1"/>
      <c r="D40" s="2"/>
      <c r="E40" s="2"/>
      <c r="F40" s="2"/>
      <c r="G40" s="2"/>
      <c r="H40" s="2"/>
      <c r="I40" s="2" t="s">
        <v>40</v>
      </c>
    </row>
    <row r="41" spans="1:9" x14ac:dyDescent="0.25">
      <c r="A41" s="1"/>
      <c r="B41" s="3"/>
      <c r="C41" s="1"/>
      <c r="D41" s="10"/>
      <c r="E41" s="10"/>
      <c r="F41" s="10"/>
      <c r="G41" s="10"/>
      <c r="H41" s="10"/>
      <c r="I41" s="10"/>
    </row>
    <row r="42" spans="1:9" x14ac:dyDescent="0.25">
      <c r="A42" s="17"/>
      <c r="B42" s="11"/>
      <c r="C42" s="1"/>
      <c r="D42" s="10">
        <f>D39+D34+D20</f>
        <v>51.6</v>
      </c>
      <c r="E42" s="10">
        <f>E39+E34+E20</f>
        <v>50.91</v>
      </c>
      <c r="F42" s="10">
        <f>F39+F34+F20</f>
        <v>194.31</v>
      </c>
      <c r="G42" s="10">
        <f>G39+G34+G20</f>
        <v>1693.52</v>
      </c>
      <c r="H42" s="10"/>
      <c r="I42" s="10"/>
    </row>
    <row r="43" spans="1:9" x14ac:dyDescent="0.25">
      <c r="A43" s="17"/>
      <c r="B43" s="11" t="s">
        <v>41</v>
      </c>
      <c r="C43" s="17"/>
      <c r="D43" s="17"/>
      <c r="E43" s="17"/>
      <c r="F43" s="17"/>
      <c r="G43" s="17"/>
      <c r="H43" s="17"/>
      <c r="I43" s="17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5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2025-03-04T04:14:02Z</dcterms:modified>
</cp:coreProperties>
</file>