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81B4485E-5DB7-4BFD-987B-35A28DA00C09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F39" i="1"/>
  <c r="E39" i="1"/>
  <c r="D39" i="1"/>
  <c r="C39" i="1"/>
  <c r="A37" i="1"/>
  <c r="I34" i="1"/>
  <c r="H34" i="1"/>
  <c r="G34" i="1"/>
  <c r="F34" i="1"/>
  <c r="E34" i="1"/>
  <c r="D34" i="1"/>
  <c r="C34" i="1"/>
  <c r="A32" i="1"/>
  <c r="A31" i="1"/>
  <c r="I19" i="1"/>
  <c r="H19" i="1"/>
  <c r="G19" i="1"/>
  <c r="F19" i="1"/>
  <c r="E19" i="1"/>
  <c r="D19" i="1"/>
  <c r="C19" i="1"/>
  <c r="C18" i="1"/>
  <c r="G16" i="1"/>
  <c r="F16" i="1"/>
  <c r="E16" i="1"/>
  <c r="D16" i="1"/>
  <c r="C16" i="1"/>
  <c r="A16" i="1"/>
  <c r="A14" i="1"/>
</calcChain>
</file>

<file path=xl/sharedStrings.xml><?xml version="1.0" encoding="utf-8"?>
<sst xmlns="http://schemas.openxmlformats.org/spreadsheetml/2006/main" count="48" uniqueCount="41">
  <si>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</si>
  <si>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</si>
  <si>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</si>
  <si>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</si>
  <si>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</si>
  <si>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</si>
  <si>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</si>
  <si>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</si>
  <si>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</si>
  <si>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</si>
  <si>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</si>
  <si>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</si>
  <si>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</si>
  <si>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ХЛЕБ РЖАНО ПШЕНИЧНЫЙ</t>
  </si>
  <si>
    <t>Горячий обед</t>
  </si>
  <si>
    <t>(начальная с 7 до 11 лет)</t>
  </si>
  <si>
    <t xml:space="preserve">ХЛЕБ ПШЕНИЧНЫЙ </t>
  </si>
  <si>
    <t>ЧАЙ С САХАРОМ</t>
  </si>
  <si>
    <t>2гн</t>
  </si>
  <si>
    <t>03  февраля 2025г</t>
  </si>
  <si>
    <t>питание детей</t>
  </si>
  <si>
    <t>Цена с  наценкой зав 31%</t>
  </si>
  <si>
    <t>Цена с наценкой завтрак 34%</t>
  </si>
  <si>
    <t>СЫР (ПОРЦИЯМИ)</t>
  </si>
  <si>
    <t>ПР</t>
  </si>
  <si>
    <t>ЙОГУРТ 2,5 % ЖИРНОСТИ</t>
  </si>
  <si>
    <t>173-2011</t>
  </si>
  <si>
    <t>КАША  ВЯЗКАЯ МОЛОЧНАЯ ИЗ ПШЕНА И РИСА</t>
  </si>
  <si>
    <t>СВЕЖИЕ ЯБЛОКИ</t>
  </si>
  <si>
    <t>ХЛЕБ ПШЕНИЧНЫЙ (30)</t>
  </si>
  <si>
    <t>КИСЕЛЬ</t>
  </si>
  <si>
    <t>54-23 гн 2020</t>
  </si>
  <si>
    <t>КАКАО C МОЛОКОМ</t>
  </si>
  <si>
    <t>ИКРА КАБАЧКОВАЯ</t>
  </si>
  <si>
    <t xml:space="preserve">ЩИ ИЗ СВЕЖЕЙ КАПУСТЫ С КАРТОФЕЛЕМ </t>
  </si>
  <si>
    <t>4м</t>
  </si>
  <si>
    <t>БИТОЧЕК ИЗ ГОВЯДИНЫ 80/20 С СОУСОМ</t>
  </si>
  <si>
    <t>4г</t>
  </si>
  <si>
    <t xml:space="preserve">КАША РАССЫПЧАТАЯ  (ГРЕЧНЕВАЯ) </t>
  </si>
  <si>
    <t>БУЛОЧКА ДОМАШНЯЯ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</si>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</sst>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3.02.%20-07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  <row r="35">
          <cell r="A35" t="str">
            <v>ЧАЙ  БЕЗ САХАРА</v>
          </cell>
          <cell r="B35">
            <v>200</v>
          </cell>
          <cell r="C35" t="str">
            <v>200/15</v>
          </cell>
          <cell r="D35">
            <v>200</v>
          </cell>
          <cell r="E35">
            <v>7.0000000000000007E-2</v>
          </cell>
          <cell r="F35">
            <v>0.02</v>
          </cell>
          <cell r="G35">
            <v>0.4</v>
          </cell>
          <cell r="H35">
            <v>0.3</v>
          </cell>
          <cell r="I35">
            <v>0</v>
          </cell>
          <cell r="J35">
            <v>0</v>
          </cell>
          <cell r="K35">
            <v>0.03</v>
          </cell>
          <cell r="L35">
            <v>0</v>
          </cell>
          <cell r="M35">
            <v>0</v>
          </cell>
          <cell r="N35">
            <v>11.1</v>
          </cell>
          <cell r="O35">
            <v>2.8</v>
          </cell>
          <cell r="P35">
            <v>1.4</v>
          </cell>
          <cell r="Q35">
            <v>0.28000000000000003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376</v>
          </cell>
        </row>
        <row r="36">
          <cell r="D36">
            <v>200</v>
          </cell>
          <cell r="E36">
            <v>7.0000000000000007E-2</v>
          </cell>
          <cell r="F36">
            <v>0.02</v>
          </cell>
          <cell r="G36">
            <v>0.4</v>
          </cell>
          <cell r="H36">
            <v>0.3</v>
          </cell>
          <cell r="I36">
            <v>0</v>
          </cell>
          <cell r="K36">
            <v>0.03</v>
          </cell>
          <cell r="L36">
            <v>0</v>
          </cell>
          <cell r="N36">
            <v>11.1</v>
          </cell>
          <cell r="O36">
            <v>2.8</v>
          </cell>
          <cell r="P36">
            <v>1.4</v>
          </cell>
          <cell r="Q36">
            <v>0.28000000000000003</v>
          </cell>
        </row>
        <row r="37">
          <cell r="A37" t="str">
            <v>КИСЕЛЬ</v>
          </cell>
          <cell r="B37">
            <v>200</v>
          </cell>
          <cell r="C37" t="str">
            <v>200/15</v>
          </cell>
          <cell r="D37">
            <v>200</v>
          </cell>
          <cell r="E37">
            <v>0.104</v>
          </cell>
          <cell r="F37">
            <v>7.1999999999999995E-2</v>
          </cell>
          <cell r="G37">
            <v>29.833999999999996</v>
          </cell>
          <cell r="H37">
            <v>0</v>
          </cell>
          <cell r="I37">
            <v>0</v>
          </cell>
          <cell r="J37">
            <v>0</v>
          </cell>
          <cell r="K37">
            <v>1.1100000000000001</v>
          </cell>
          <cell r="L37">
            <v>0</v>
          </cell>
          <cell r="M37">
            <v>0</v>
          </cell>
          <cell r="N37">
            <v>145.63999999999999</v>
          </cell>
          <cell r="O37">
            <v>2.92</v>
          </cell>
          <cell r="P37">
            <v>7.08</v>
          </cell>
          <cell r="Q37">
            <v>0.12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360</v>
          </cell>
        </row>
        <row r="38">
          <cell r="D38">
            <v>1000</v>
          </cell>
          <cell r="E38">
            <v>0.52</v>
          </cell>
          <cell r="F38">
            <v>0.36</v>
          </cell>
          <cell r="G38">
            <v>149.16999999999999</v>
          </cell>
          <cell r="H38">
            <v>587</v>
          </cell>
          <cell r="I38">
            <v>0</v>
          </cell>
          <cell r="J38">
            <v>0.01</v>
          </cell>
          <cell r="K38">
            <v>5.55</v>
          </cell>
          <cell r="L38">
            <v>0</v>
          </cell>
          <cell r="M38">
            <v>0</v>
          </cell>
          <cell r="N38">
            <v>728.2</v>
          </cell>
          <cell r="O38">
            <v>14.6</v>
          </cell>
          <cell r="P38">
            <v>35.4</v>
          </cell>
          <cell r="Q38">
            <v>0.6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zoomScaleNormal="100" workbookViewId="0">
      <selection sqref="A1:I39"/>
    </sheetView>
  </sheetViews>
  <sheetFormatPr defaultRowHeight="15" x14ac:dyDescent="0.25"/>
  <sheetData>
    <row r="1" spans="1:9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20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 t="s">
        <v>15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0</v>
      </c>
      <c r="B5" s="23" t="s">
        <v>1</v>
      </c>
      <c r="C5" s="24" t="s">
        <v>2</v>
      </c>
      <c r="D5" s="23" t="s">
        <v>3</v>
      </c>
      <c r="E5" s="23"/>
      <c r="F5" s="23"/>
      <c r="G5" s="19" t="s">
        <v>4</v>
      </c>
      <c r="H5" s="19" t="s">
        <v>21</v>
      </c>
      <c r="I5" s="19" t="s">
        <v>22</v>
      </c>
    </row>
    <row r="6" spans="1:9" ht="45" x14ac:dyDescent="0.25">
      <c r="A6" s="23"/>
      <c r="B6" s="23"/>
      <c r="C6" s="24"/>
      <c r="D6" s="17" t="s">
        <v>5</v>
      </c>
      <c r="E6" s="17" t="s">
        <v>6</v>
      </c>
      <c r="F6" s="17" t="s">
        <v>7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11</v>
      </c>
      <c r="B9" s="3" t="s">
        <v>23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13.8</v>
      </c>
      <c r="I9" s="2">
        <v>13.8</v>
      </c>
    </row>
    <row r="10" spans="1:9" x14ac:dyDescent="0.25">
      <c r="A10" s="1"/>
      <c r="B10" s="3"/>
      <c r="C10" s="4"/>
      <c r="D10" s="2"/>
      <c r="E10" s="2"/>
      <c r="F10" s="2"/>
      <c r="G10" s="2"/>
      <c r="H10" s="2"/>
      <c r="I10" s="2"/>
    </row>
    <row r="11" spans="1:9" ht="48" x14ac:dyDescent="0.25">
      <c r="A11" s="5" t="s">
        <v>24</v>
      </c>
      <c r="B11" s="18" t="s">
        <v>25</v>
      </c>
      <c r="C11" s="4">
        <v>95</v>
      </c>
      <c r="D11" s="2">
        <v>2.6</v>
      </c>
      <c r="E11" s="2">
        <v>2.37</v>
      </c>
      <c r="F11" s="2">
        <v>11</v>
      </c>
      <c r="G11" s="2">
        <v>86</v>
      </c>
      <c r="H11" s="2">
        <v>27.25</v>
      </c>
      <c r="I11" s="2">
        <v>27.25</v>
      </c>
    </row>
    <row r="12" spans="1:9" ht="67.5" x14ac:dyDescent="0.25">
      <c r="A12" s="1" t="s">
        <v>26</v>
      </c>
      <c r="B12" s="3" t="s">
        <v>27</v>
      </c>
      <c r="C12" s="1">
        <v>200</v>
      </c>
      <c r="D12" s="6">
        <v>8.6</v>
      </c>
      <c r="E12" s="6">
        <v>13.3</v>
      </c>
      <c r="F12" s="6">
        <v>37.299999999999997</v>
      </c>
      <c r="G12" s="13">
        <v>242.9</v>
      </c>
      <c r="H12" s="2">
        <v>25.7</v>
      </c>
      <c r="I12" s="2">
        <v>25.7</v>
      </c>
    </row>
    <row r="13" spans="1:9" ht="22.5" x14ac:dyDescent="0.25">
      <c r="A13" s="1" t="s">
        <v>24</v>
      </c>
      <c r="B13" s="3" t="s">
        <v>28</v>
      </c>
      <c r="C13" s="1">
        <v>100</v>
      </c>
      <c r="D13" s="2">
        <v>0.4</v>
      </c>
      <c r="E13" s="2">
        <v>0.4</v>
      </c>
      <c r="F13" s="2">
        <v>9.8000000000000007</v>
      </c>
      <c r="G13" s="2">
        <v>44.4</v>
      </c>
      <c r="H13" s="2">
        <v>19.2</v>
      </c>
      <c r="I13" s="2">
        <v>19.2</v>
      </c>
    </row>
    <row r="14" spans="1:9" ht="33.75" x14ac:dyDescent="0.25">
      <c r="A14" s="1" t="str">
        <f>VLOOKUP($B14,[2]выпечка!$A$5:$V$56,22,FALSE)</f>
        <v>ПР</v>
      </c>
      <c r="B14" s="3" t="s">
        <v>29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3.14</v>
      </c>
      <c r="I14" s="2">
        <v>3.14</v>
      </c>
    </row>
    <row r="15" spans="1:9" ht="45" x14ac:dyDescent="0.25">
      <c r="A15" s="1" t="s">
        <v>11</v>
      </c>
      <c r="B15" s="3" t="s">
        <v>13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2.09</v>
      </c>
      <c r="I15" s="2">
        <v>2.09</v>
      </c>
    </row>
    <row r="16" spans="1:9" x14ac:dyDescent="0.25">
      <c r="A16" s="1">
        <f>VLOOKUP($B16,[2]напитки!$A$5:$V$38,22,FALSE)</f>
        <v>360</v>
      </c>
      <c r="B16" s="3" t="s">
        <v>30</v>
      </c>
      <c r="C16" s="1">
        <f>VLOOKUP($B16,[2]напитки!$A$5:$V$38,2,FALSE)</f>
        <v>200</v>
      </c>
      <c r="D16" s="2">
        <f>VLOOKUP($B16,[2]напитки!$A$5:$V$38,5,FALSE)</f>
        <v>0.104</v>
      </c>
      <c r="E16" s="2">
        <f>VLOOKUP($B16,[2]напитки!$A$5:$V$38,6,FALSE)</f>
        <v>7.1999999999999995E-2</v>
      </c>
      <c r="F16" s="2">
        <f>VLOOKUP($B16,[2]напитки!$A$5:$V$38,7,FALSE)</f>
        <v>29.833999999999996</v>
      </c>
      <c r="G16" s="2">
        <f>VLOOKUP($B16,[2]напитки!$A$5:$V$38,8,FALSE)</f>
        <v>0</v>
      </c>
      <c r="H16" s="2"/>
      <c r="I16" s="2"/>
    </row>
    <row r="17" spans="1:9" ht="33.75" x14ac:dyDescent="0.25">
      <c r="A17" s="5" t="s">
        <v>31</v>
      </c>
      <c r="B17" s="3" t="s">
        <v>32</v>
      </c>
      <c r="C17" s="7">
        <v>200</v>
      </c>
      <c r="D17" s="6">
        <v>1.6</v>
      </c>
      <c r="E17" s="6">
        <v>1.1000000000000001</v>
      </c>
      <c r="F17" s="6">
        <v>8.6999999999999993</v>
      </c>
      <c r="G17" s="13">
        <v>50.9</v>
      </c>
      <c r="H17" s="2">
        <v>10.82</v>
      </c>
      <c r="I17" s="2">
        <v>25.08</v>
      </c>
    </row>
    <row r="18" spans="1:9" x14ac:dyDescent="0.25">
      <c r="A18" s="1"/>
      <c r="B18" s="9"/>
      <c r="C18" s="1">
        <f>SUM(C12:C17)</f>
        <v>750</v>
      </c>
      <c r="D18" s="10"/>
      <c r="E18" s="10"/>
      <c r="F18" s="10"/>
      <c r="G18" s="10"/>
      <c r="H18" s="2"/>
      <c r="I18" s="2"/>
    </row>
    <row r="19" spans="1:9" x14ac:dyDescent="0.25">
      <c r="A19" s="1"/>
      <c r="B19" s="11" t="s">
        <v>9</v>
      </c>
      <c r="C19" s="2">
        <f>C17+C15+C14+C13+C12+C11+C9+C10</f>
        <v>665</v>
      </c>
      <c r="D19" s="2">
        <f>D17+D15+D14+D13+D12+D11+D10+D9</f>
        <v>18.07</v>
      </c>
      <c r="E19" s="2">
        <f t="shared" ref="E19:H19" si="0">E17+E15+E14+E13+E12+E11+E10+E9</f>
        <v>17.71</v>
      </c>
      <c r="F19" s="2">
        <f t="shared" si="0"/>
        <v>71.39</v>
      </c>
      <c r="G19" s="2">
        <f t="shared" si="0"/>
        <v>561.65</v>
      </c>
      <c r="H19" s="2">
        <f t="shared" si="0"/>
        <v>102</v>
      </c>
      <c r="I19" s="2">
        <f>SUM(I9:I18)</f>
        <v>116.26</v>
      </c>
    </row>
    <row r="20" spans="1:9" x14ac:dyDescent="0.25">
      <c r="A20" s="1"/>
      <c r="B20" s="16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6" t="s">
        <v>14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33.75" x14ac:dyDescent="0.25">
      <c r="A26" s="1" t="s">
        <v>11</v>
      </c>
      <c r="B26" s="3" t="s">
        <v>33</v>
      </c>
      <c r="C26" s="1">
        <v>60</v>
      </c>
      <c r="D26" s="2">
        <v>0.8</v>
      </c>
      <c r="E26" s="2">
        <v>5.3</v>
      </c>
      <c r="F26" s="2">
        <v>5.9</v>
      </c>
      <c r="G26" s="2">
        <v>74.7</v>
      </c>
      <c r="H26" s="2">
        <v>3.78</v>
      </c>
      <c r="I26" s="2">
        <v>17.34</v>
      </c>
    </row>
    <row r="27" spans="1:9" x14ac:dyDescent="0.25">
      <c r="A27" s="1">
        <v>88</v>
      </c>
      <c r="B27" s="12" t="s">
        <v>34</v>
      </c>
      <c r="C27" s="1">
        <v>250</v>
      </c>
      <c r="D27" s="6">
        <v>1.77</v>
      </c>
      <c r="E27" s="6">
        <v>4.95</v>
      </c>
      <c r="F27" s="6">
        <v>17.899999999999999</v>
      </c>
      <c r="G27" s="6">
        <v>129.75</v>
      </c>
      <c r="H27" s="2">
        <v>11.26</v>
      </c>
      <c r="I27" s="2">
        <v>11.26</v>
      </c>
    </row>
    <row r="28" spans="1:9" x14ac:dyDescent="0.25">
      <c r="A28" s="1"/>
      <c r="B28" s="3"/>
      <c r="C28" s="1"/>
      <c r="D28" s="2"/>
      <c r="E28" s="2"/>
      <c r="F28" s="2"/>
      <c r="G28" s="2"/>
      <c r="H28" s="2"/>
      <c r="I28" s="2"/>
    </row>
    <row r="29" spans="1:9" ht="15.75" thickBot="1" x14ac:dyDescent="0.3">
      <c r="A29" s="1" t="s">
        <v>35</v>
      </c>
      <c r="B29" s="12" t="s">
        <v>36</v>
      </c>
      <c r="C29" s="1">
        <v>100</v>
      </c>
      <c r="D29" s="6">
        <v>7.96</v>
      </c>
      <c r="E29" s="6">
        <v>8.01</v>
      </c>
      <c r="F29" s="6">
        <v>41.61</v>
      </c>
      <c r="G29" s="6">
        <v>283</v>
      </c>
      <c r="H29" s="1">
        <v>57.96</v>
      </c>
      <c r="I29" s="1">
        <v>57.96</v>
      </c>
    </row>
    <row r="30" spans="1:9" ht="57" thickBot="1" x14ac:dyDescent="0.3">
      <c r="A30" s="1" t="s">
        <v>37</v>
      </c>
      <c r="B30" s="3" t="s">
        <v>38</v>
      </c>
      <c r="C30" s="1">
        <v>150</v>
      </c>
      <c r="D30" s="25">
        <v>8.3000000000000007</v>
      </c>
      <c r="E30" s="26">
        <v>6.3</v>
      </c>
      <c r="F30" s="26">
        <v>36</v>
      </c>
      <c r="G30" s="26">
        <v>203.7</v>
      </c>
      <c r="H30" s="2">
        <v>19.16</v>
      </c>
      <c r="I30" s="2">
        <v>19.16</v>
      </c>
    </row>
    <row r="31" spans="1:9" ht="45.75" thickTop="1" x14ac:dyDescent="0.25">
      <c r="A31" s="1" t="str">
        <f>VLOOKUP($B31,[3]Выпека!$A$5:$V$56,22,FALSE)</f>
        <v>ПР</v>
      </c>
      <c r="B31" s="3" t="s">
        <v>13</v>
      </c>
      <c r="C31" s="7">
        <v>20</v>
      </c>
      <c r="D31" s="8">
        <v>1.1200000000000001</v>
      </c>
      <c r="E31" s="8">
        <v>0.22</v>
      </c>
      <c r="F31" s="8">
        <v>0.34</v>
      </c>
      <c r="G31" s="8">
        <v>45.98</v>
      </c>
      <c r="H31" s="2">
        <v>2.09</v>
      </c>
      <c r="I31" s="2">
        <v>2.09</v>
      </c>
    </row>
    <row r="32" spans="1:9" ht="33.75" x14ac:dyDescent="0.25">
      <c r="A32" s="1" t="str">
        <f>VLOOKUP($B32,[3]Выпека!$A$5:$V$56,22,FALSE)</f>
        <v>ПР</v>
      </c>
      <c r="B32" s="3" t="s">
        <v>16</v>
      </c>
      <c r="C32" s="7">
        <v>50</v>
      </c>
      <c r="D32" s="14">
        <v>3.83</v>
      </c>
      <c r="E32" s="14">
        <v>0.5</v>
      </c>
      <c r="F32" s="14">
        <v>0.75</v>
      </c>
      <c r="G32" s="14">
        <v>116.9</v>
      </c>
      <c r="H32" s="2">
        <v>4.9000000000000004</v>
      </c>
      <c r="I32" s="2">
        <v>4.9000000000000004</v>
      </c>
    </row>
    <row r="33" spans="1:9" ht="22.5" x14ac:dyDescent="0.25">
      <c r="A33" s="1" t="s">
        <v>18</v>
      </c>
      <c r="B33" s="3" t="s">
        <v>17</v>
      </c>
      <c r="C33" s="7">
        <v>200</v>
      </c>
      <c r="D33" s="6">
        <v>0.2</v>
      </c>
      <c r="E33" s="6">
        <v>0</v>
      </c>
      <c r="F33" s="6">
        <v>6.5</v>
      </c>
      <c r="G33" s="6">
        <v>26.8</v>
      </c>
      <c r="H33" s="2">
        <v>2.85</v>
      </c>
      <c r="I33" s="2">
        <v>2.85</v>
      </c>
    </row>
    <row r="34" spans="1:9" x14ac:dyDescent="0.25">
      <c r="A34" s="1"/>
      <c r="B34" s="11" t="s">
        <v>9</v>
      </c>
      <c r="C34" s="16">
        <f t="shared" ref="C34:I34" si="1">C33+C32+C31+C30+C29+C27+C26</f>
        <v>830</v>
      </c>
      <c r="D34" s="10">
        <f>D33+D32+D31+D30+D29+D27+D26</f>
        <v>23.98</v>
      </c>
      <c r="E34" s="16">
        <f t="shared" si="1"/>
        <v>25.28</v>
      </c>
      <c r="F34" s="16">
        <f t="shared" si="1"/>
        <v>109</v>
      </c>
      <c r="G34" s="16">
        <f t="shared" si="1"/>
        <v>880.83</v>
      </c>
      <c r="H34" s="10">
        <f>H33+H32+H31+H30+H29+H27+H26</f>
        <v>102.00000000000001</v>
      </c>
      <c r="I34" s="10">
        <f t="shared" si="1"/>
        <v>115.56000000000002</v>
      </c>
    </row>
    <row r="35" spans="1:9" x14ac:dyDescent="0.25">
      <c r="A35" s="1"/>
      <c r="B35" s="16"/>
      <c r="C35" s="1"/>
      <c r="D35" s="2"/>
      <c r="E35" s="2"/>
      <c r="F35" s="2"/>
      <c r="G35" s="2"/>
      <c r="H35" s="2"/>
      <c r="I35" s="2"/>
    </row>
    <row r="36" spans="1:9" x14ac:dyDescent="0.25">
      <c r="A36" s="1"/>
      <c r="B36" s="9" t="s">
        <v>12</v>
      </c>
      <c r="C36" s="1"/>
      <c r="D36" s="1"/>
      <c r="E36" s="1"/>
      <c r="F36" s="1"/>
      <c r="G36" s="1"/>
      <c r="H36" s="2"/>
      <c r="I36" s="2"/>
    </row>
    <row r="37" spans="1:9" ht="33.75" x14ac:dyDescent="0.25">
      <c r="A37" s="5">
        <f>VLOOKUP($B37, [1]выпечка!$A$1:$R$52, 17, FALSE)</f>
        <v>424</v>
      </c>
      <c r="B37" s="3" t="s">
        <v>39</v>
      </c>
      <c r="C37" s="7">
        <v>100</v>
      </c>
      <c r="D37" s="8">
        <v>8.18</v>
      </c>
      <c r="E37" s="8">
        <v>10.220000000000001</v>
      </c>
      <c r="F37" s="8">
        <v>31.34</v>
      </c>
      <c r="G37" s="8">
        <v>245.98</v>
      </c>
      <c r="H37" s="2"/>
      <c r="I37" s="2">
        <v>14.98</v>
      </c>
    </row>
    <row r="38" spans="1:9" ht="33.75" x14ac:dyDescent="0.25">
      <c r="A38" s="5" t="s">
        <v>11</v>
      </c>
      <c r="B38" s="3" t="s">
        <v>40</v>
      </c>
      <c r="C38" s="7">
        <v>200</v>
      </c>
      <c r="D38" s="6">
        <v>1</v>
      </c>
      <c r="E38" s="6">
        <v>0.2</v>
      </c>
      <c r="F38" s="6">
        <v>0.6</v>
      </c>
      <c r="G38" s="13">
        <v>96.6</v>
      </c>
      <c r="H38" s="10"/>
      <c r="I38" s="2">
        <v>27</v>
      </c>
    </row>
    <row r="39" spans="1:9" x14ac:dyDescent="0.25">
      <c r="A39" s="1"/>
      <c r="B39" s="9" t="s">
        <v>9</v>
      </c>
      <c r="C39" s="27">
        <f>C38+C37</f>
        <v>300</v>
      </c>
      <c r="D39" s="27">
        <f t="shared" ref="D39:G39" si="2">D38+D37</f>
        <v>9.18</v>
      </c>
      <c r="E39" s="27">
        <f t="shared" si="2"/>
        <v>10.42</v>
      </c>
      <c r="F39" s="27">
        <f t="shared" si="2"/>
        <v>31.94</v>
      </c>
      <c r="G39" s="27">
        <f t="shared" si="2"/>
        <v>342.58</v>
      </c>
      <c r="H39" s="2"/>
      <c r="I39" s="10">
        <f>SUM(I37:I38)</f>
        <v>41.980000000000004</v>
      </c>
    </row>
    <row r="40" spans="1:9" x14ac:dyDescent="0.25">
      <c r="A40" s="5"/>
      <c r="B40" s="12"/>
      <c r="C40" s="7"/>
      <c r="D40" s="6"/>
      <c r="E40" s="6"/>
      <c r="F40" s="6"/>
      <c r="G40" s="6"/>
      <c r="H40" s="2"/>
      <c r="I40" s="2"/>
    </row>
    <row r="41" spans="1:9" x14ac:dyDescent="0.25">
      <c r="A41" s="5"/>
      <c r="B41" s="9"/>
      <c r="C41" s="10"/>
      <c r="D41" s="10"/>
      <c r="E41" s="10"/>
      <c r="F41" s="10"/>
      <c r="G41" s="10"/>
      <c r="H41" s="15"/>
      <c r="I41" s="10"/>
    </row>
    <row r="42" spans="1:9" x14ac:dyDescent="0.25">
      <c r="A42" s="1"/>
      <c r="B42" s="3"/>
      <c r="C42" s="1"/>
      <c r="D42" s="10"/>
      <c r="E42" s="10"/>
      <c r="F42" s="10"/>
      <c r="G42" s="10"/>
      <c r="H42" s="10"/>
      <c r="I42" s="10"/>
    </row>
    <row r="43" spans="1:9" x14ac:dyDescent="0.25">
      <c r="A43" s="1"/>
      <c r="B43" s="11"/>
      <c r="C43" s="1"/>
      <c r="D43" s="10"/>
      <c r="E43" s="10"/>
      <c r="F43" s="10"/>
      <c r="G43" s="10"/>
      <c r="H43" s="10"/>
      <c r="I43" s="10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11"/>
      <c r="C46" s="1"/>
      <c r="D46" s="10"/>
      <c r="E46" s="10"/>
      <c r="F46" s="10"/>
      <c r="G46" s="10"/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2025-02-03T03:52:51Z</dcterms:modified>
</cp:coreProperties>
</file>