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1184B054-8563-4CE5-849D-A17F19FCBC5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0" i="1"/>
  <c r="C39" i="1"/>
  <c r="C41" i="1" s="1"/>
  <c r="A38" i="1"/>
  <c r="I35" i="1"/>
  <c r="H35" i="1"/>
  <c r="G35" i="1"/>
  <c r="G44" i="1" s="1"/>
  <c r="F35" i="1"/>
  <c r="F44" i="1" s="1"/>
  <c r="E35" i="1"/>
  <c r="E44" i="1" s="1"/>
  <c r="D35" i="1"/>
  <c r="D44" i="1" s="1"/>
  <c r="C35" i="1"/>
  <c r="G23" i="1"/>
  <c r="G22" i="1"/>
  <c r="F22" i="1"/>
  <c r="F23" i="1" s="1"/>
  <c r="E22" i="1"/>
  <c r="E23" i="1" s="1"/>
  <c r="D22" i="1"/>
  <c r="D23" i="1" s="1"/>
  <c r="C22" i="1"/>
  <c r="C23" i="1" s="1"/>
  <c r="A22" i="1"/>
  <c r="I20" i="1"/>
  <c r="H20" i="1"/>
  <c r="G20" i="1"/>
  <c r="F20" i="1"/>
  <c r="E20" i="1"/>
  <c r="D20" i="1"/>
  <c r="G18" i="1"/>
  <c r="F18" i="1"/>
  <c r="E18" i="1"/>
  <c r="D18" i="1"/>
  <c r="C17" i="1"/>
  <c r="C18" i="1" s="1"/>
  <c r="A14" i="1"/>
  <c r="C20" i="1" l="1"/>
</calcChain>
</file>

<file path=xl/sharedStrings.xml><?xml version="1.0" encoding="utf-8"?>
<sst xmlns="http://schemas.openxmlformats.org/spreadsheetml/2006/main" count="56" uniqueCount="43">
  <si>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</si>
  <si>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</si>
  <si>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</si>
  <si>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</si>
  <si>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</si>
  <si>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</si>
  <si>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</si>
  <si>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</si>
  <si>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</si>
  <si>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</si>
  <si>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</si>
  <si>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Горячий обед</t>
  </si>
  <si>
    <t>пр</t>
  </si>
  <si>
    <t>II завтрак</t>
  </si>
  <si>
    <t xml:space="preserve">МОЛОКО </t>
  </si>
  <si>
    <t>Полдник</t>
  </si>
  <si>
    <t>ЧАЙ С САХАРОМ</t>
  </si>
  <si>
    <t>цена с меньшей наценкой для учащихся</t>
  </si>
  <si>
    <t xml:space="preserve"> с 7 до 11 лет</t>
  </si>
  <si>
    <t>Цена с наценкой</t>
  </si>
  <si>
    <t>ХЛЕБ ПШЕНИЧНЫЙ (30)</t>
  </si>
  <si>
    <t>ХЛЕБ ПШЕНИЧНЫЙ (50)</t>
  </si>
  <si>
    <t>26  декабря 2024г</t>
  </si>
  <si>
    <t xml:space="preserve">питание детей  </t>
  </si>
  <si>
    <t>ИКРА КАБАЧКОВАЯ</t>
  </si>
  <si>
    <t>МАКАРОННЫЕ ИЗДЕЛИЯ ОТВАРНЫЕ С МАСЛОМ</t>
  </si>
  <si>
    <t>11г</t>
  </si>
  <si>
    <t>ПЮРЕ КАРТОФЕЛЬНОЕ</t>
  </si>
  <si>
    <t>3з</t>
  </si>
  <si>
    <t>21м</t>
  </si>
  <si>
    <t>КУРИЦА ОТВАРНАЯ</t>
  </si>
  <si>
    <t>ХЛЕБ РЖАНО-ПШЕНИЧНЫЙ</t>
  </si>
  <si>
    <t>2гн</t>
  </si>
  <si>
    <t>ПОМИДОР В НАРЕЗКЕ</t>
  </si>
  <si>
    <t>82-2011</t>
  </si>
  <si>
    <t>БОРЩ С КАПУСТОЙ И КАРТОФЕЛЕМ</t>
  </si>
  <si>
    <t>54-11м 2020</t>
  </si>
  <si>
    <t xml:space="preserve">ПЛОВ </t>
  </si>
  <si>
    <t>2хн</t>
  </si>
  <si>
    <t>КОМПОТ ИЗ ИЗЮМА</t>
  </si>
  <si>
    <t>БУЛОЧКА ДОРОЖНАЯ</t>
  </si>
  <si>
    <t>ЧАЙ С МОЛОКОМ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</si>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</sst>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3.12-28.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topLeftCell="A34" zoomScaleNormal="100" workbookViewId="0">
      <selection sqref="A1:I44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 t="s">
        <v>22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3" t="s">
        <v>23</v>
      </c>
      <c r="B3" s="2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23" t="s">
        <v>18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">
        <v>0</v>
      </c>
      <c r="B5" s="24" t="s">
        <v>1</v>
      </c>
      <c r="C5" s="25" t="s">
        <v>2</v>
      </c>
      <c r="D5" s="24" t="s">
        <v>3</v>
      </c>
      <c r="E5" s="24"/>
      <c r="F5" s="24"/>
      <c r="G5" s="20" t="s">
        <v>4</v>
      </c>
      <c r="H5" s="20" t="s">
        <v>17</v>
      </c>
      <c r="I5" s="20" t="s">
        <v>19</v>
      </c>
    </row>
    <row r="6" spans="1:9" ht="45" x14ac:dyDescent="0.25">
      <c r="A6" s="24"/>
      <c r="B6" s="24"/>
      <c r="C6" s="25"/>
      <c r="D6" s="18" t="s">
        <v>5</v>
      </c>
      <c r="E6" s="18" t="s">
        <v>6</v>
      </c>
      <c r="F6" s="18" t="s">
        <v>7</v>
      </c>
      <c r="G6" s="20"/>
      <c r="H6" s="20"/>
      <c r="I6" s="20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12</v>
      </c>
      <c r="B9" s="3" t="s">
        <v>24</v>
      </c>
      <c r="C9" s="7">
        <v>40</v>
      </c>
      <c r="D9" s="6">
        <v>0.4</v>
      </c>
      <c r="E9" s="6">
        <v>3.94</v>
      </c>
      <c r="F9" s="6">
        <v>20.62</v>
      </c>
      <c r="G9" s="15">
        <v>27.7</v>
      </c>
      <c r="H9" s="2">
        <v>9.1199999999999992</v>
      </c>
      <c r="I9" s="2">
        <v>11.42</v>
      </c>
    </row>
    <row r="10" spans="1:9" ht="67.5" x14ac:dyDescent="0.25">
      <c r="A10" s="1">
        <v>304</v>
      </c>
      <c r="B10" s="3" t="s">
        <v>25</v>
      </c>
      <c r="C10" s="4">
        <v>150</v>
      </c>
      <c r="D10" s="8">
        <v>8.1999999999999993</v>
      </c>
      <c r="E10" s="8">
        <v>6.3</v>
      </c>
      <c r="F10" s="8">
        <v>35.9</v>
      </c>
      <c r="G10" s="19">
        <v>233.7</v>
      </c>
      <c r="H10" s="2"/>
      <c r="I10" s="2"/>
    </row>
    <row r="11" spans="1:9" ht="33.75" x14ac:dyDescent="0.25">
      <c r="A11" s="1" t="s">
        <v>26</v>
      </c>
      <c r="B11" s="3" t="s">
        <v>27</v>
      </c>
      <c r="C11" s="7">
        <v>150</v>
      </c>
      <c r="D11" s="6">
        <v>3.2</v>
      </c>
      <c r="E11" s="6">
        <v>5.2</v>
      </c>
      <c r="F11" s="6">
        <v>29.8</v>
      </c>
      <c r="G11" s="15">
        <v>139.4</v>
      </c>
      <c r="H11" s="2">
        <v>22.68</v>
      </c>
      <c r="I11" s="2">
        <v>22.68</v>
      </c>
    </row>
    <row r="12" spans="1:9" x14ac:dyDescent="0.25">
      <c r="A12" s="1" t="s">
        <v>28</v>
      </c>
      <c r="B12" s="3"/>
      <c r="C12" s="7"/>
      <c r="D12" s="6"/>
      <c r="E12" s="6"/>
      <c r="F12" s="6"/>
      <c r="G12" s="15"/>
      <c r="H12" s="2"/>
      <c r="I12" s="2"/>
    </row>
    <row r="13" spans="1:9" ht="33.75" x14ac:dyDescent="0.25">
      <c r="A13" s="5" t="s">
        <v>29</v>
      </c>
      <c r="B13" s="3" t="s">
        <v>30</v>
      </c>
      <c r="C13" s="7">
        <v>120</v>
      </c>
      <c r="D13" s="8">
        <v>8.9</v>
      </c>
      <c r="E13" s="8">
        <v>8.23</v>
      </c>
      <c r="F13" s="8">
        <v>26.1</v>
      </c>
      <c r="G13" s="19">
        <v>182.2</v>
      </c>
      <c r="H13" s="1">
        <v>62.73</v>
      </c>
      <c r="I13" s="1">
        <v>62.73</v>
      </c>
    </row>
    <row r="14" spans="1:9" ht="33.75" x14ac:dyDescent="0.25">
      <c r="A14" s="1" t="str">
        <f>VLOOKUP($B14,[1]выпечка!$A$5:$V$56,22,FALSE)</f>
        <v>ПР</v>
      </c>
      <c r="B14" s="3" t="s">
        <v>20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2.71</v>
      </c>
      <c r="I14" s="2">
        <v>2.71</v>
      </c>
    </row>
    <row r="15" spans="1:9" ht="45" x14ac:dyDescent="0.25">
      <c r="A15" s="1" t="s">
        <v>12</v>
      </c>
      <c r="B15" s="3" t="s">
        <v>31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1.93</v>
      </c>
      <c r="I15" s="2">
        <v>1.93</v>
      </c>
    </row>
    <row r="16" spans="1:9" x14ac:dyDescent="0.25">
      <c r="A16" s="26" t="s">
        <v>12</v>
      </c>
      <c r="B16" s="3"/>
      <c r="C16" s="7"/>
      <c r="D16" s="6"/>
      <c r="E16" s="6"/>
      <c r="F16" s="6"/>
      <c r="G16" s="6"/>
      <c r="H16" s="2"/>
      <c r="I16" s="2"/>
    </row>
    <row r="17" spans="1:9" ht="22.5" x14ac:dyDescent="0.25">
      <c r="A17" s="1" t="s">
        <v>32</v>
      </c>
      <c r="B17" s="3" t="s">
        <v>16</v>
      </c>
      <c r="C17" s="7">
        <f>VLOOKUP($B17, [3]напитки!$A$1:$R$34, 2, FALSE)</f>
        <v>200</v>
      </c>
      <c r="D17" s="8">
        <v>0.5</v>
      </c>
      <c r="E17" s="8">
        <v>0</v>
      </c>
      <c r="F17" s="8">
        <v>19.8</v>
      </c>
      <c r="G17" s="8">
        <v>81</v>
      </c>
      <c r="H17" s="2">
        <v>2.83</v>
      </c>
      <c r="I17" s="2">
        <v>2.83</v>
      </c>
    </row>
    <row r="18" spans="1:9" x14ac:dyDescent="0.25">
      <c r="A18" s="1"/>
      <c r="B18" s="9" t="s">
        <v>9</v>
      </c>
      <c r="C18" s="1">
        <f>SUM(C9:C17)</f>
        <v>710</v>
      </c>
      <c r="D18" s="10">
        <f>SUM(D9:D17)</f>
        <v>24.620000000000005</v>
      </c>
      <c r="E18" s="10">
        <f>SUM(E9:E17)</f>
        <v>24.19</v>
      </c>
      <c r="F18" s="10">
        <f>SUM(F9:F17)</f>
        <v>133.01</v>
      </c>
      <c r="G18" s="10">
        <f>SUM(G9:G17)</f>
        <v>780.12</v>
      </c>
      <c r="H18" s="2"/>
      <c r="I18" s="2"/>
    </row>
    <row r="19" spans="1:9" x14ac:dyDescent="0.25">
      <c r="A19" s="1"/>
      <c r="B19" s="3"/>
      <c r="C19" s="1"/>
      <c r="D19" s="2"/>
      <c r="E19" s="2"/>
      <c r="F19" s="2"/>
      <c r="G19" s="2"/>
      <c r="H19" s="2"/>
      <c r="I19" s="2"/>
    </row>
    <row r="20" spans="1:9" x14ac:dyDescent="0.25">
      <c r="A20" s="1"/>
      <c r="B20" s="9" t="s">
        <v>9</v>
      </c>
      <c r="C20" s="14">
        <f>C17+C15+C14+C13+C11+C9+C12+C16</f>
        <v>560</v>
      </c>
      <c r="D20" s="10">
        <f>D17+D16+D15+D14+D13+D11+D9</f>
        <v>16.419999999999998</v>
      </c>
      <c r="E20" s="10">
        <f t="shared" ref="E20:G20" si="0">E17+E16+E15+E14+E13+E11+E9</f>
        <v>17.89</v>
      </c>
      <c r="F20" s="10">
        <f t="shared" si="0"/>
        <v>97.11</v>
      </c>
      <c r="G20" s="10">
        <f t="shared" si="0"/>
        <v>546.42000000000007</v>
      </c>
      <c r="H20" s="10">
        <f>SUM(H9:H19)</f>
        <v>102</v>
      </c>
      <c r="I20" s="10">
        <f>SUM(I9:I19)</f>
        <v>104.3</v>
      </c>
    </row>
    <row r="21" spans="1:9" x14ac:dyDescent="0.25">
      <c r="A21" s="1"/>
      <c r="B21" s="17" t="s">
        <v>13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VLOOKUP($B22,[2]Напитки!$A$5:$V$34,22,FALSE)</f>
        <v>ПР</v>
      </c>
      <c r="B22" s="3" t="s">
        <v>14</v>
      </c>
      <c r="C22" s="1">
        <f>VLOOKUP($B22,[2]Напитки!$A$5:$Q$34,2,FALSE)</f>
        <v>200</v>
      </c>
      <c r="D22" s="2">
        <f>VLOOKUP($B22,[2]Напитки!$A$5:$Q$34,5,FALSE)</f>
        <v>5.8</v>
      </c>
      <c r="E22" s="2">
        <f>VLOOKUP($B22,[2]Напитки!$A$5:$Q$34,6,FALSE)</f>
        <v>5</v>
      </c>
      <c r="F22" s="2">
        <f>VLOOKUP($B22,[2]Напитки!$A$5:$Q$34,7,FALSE)</f>
        <v>9.6</v>
      </c>
      <c r="G22" s="2">
        <f>VLOOKUP($B22,[2]Напитки!$A$5:$Q$34,8,FALSE)</f>
        <v>107</v>
      </c>
      <c r="H22" s="2"/>
      <c r="I22" s="2">
        <v>13.8</v>
      </c>
    </row>
    <row r="23" spans="1:9" x14ac:dyDescent="0.25">
      <c r="A23" s="1"/>
      <c r="B23" s="11" t="s">
        <v>9</v>
      </c>
      <c r="C23" s="1">
        <f t="shared" ref="C23:G23" si="1">SUM(C22)</f>
        <v>200</v>
      </c>
      <c r="D23" s="10">
        <f t="shared" si="1"/>
        <v>5.8</v>
      </c>
      <c r="E23" s="10">
        <f t="shared" si="1"/>
        <v>5</v>
      </c>
      <c r="F23" s="10">
        <f t="shared" si="1"/>
        <v>9.6</v>
      </c>
      <c r="G23" s="10">
        <f t="shared" si="1"/>
        <v>107</v>
      </c>
      <c r="H23" s="10"/>
      <c r="I23" s="10">
        <v>13.8</v>
      </c>
    </row>
    <row r="24" spans="1:9" x14ac:dyDescent="0.25">
      <c r="A24" s="1"/>
      <c r="B24" s="17" t="s">
        <v>11</v>
      </c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33.75" x14ac:dyDescent="0.25">
      <c r="A26" s="5" t="s">
        <v>28</v>
      </c>
      <c r="B26" s="3" t="s">
        <v>33</v>
      </c>
      <c r="C26" s="7">
        <v>60</v>
      </c>
      <c r="D26" s="8">
        <v>0.8</v>
      </c>
      <c r="E26" s="8">
        <v>0</v>
      </c>
      <c r="F26" s="8">
        <v>5.9</v>
      </c>
      <c r="G26" s="19">
        <v>24.7</v>
      </c>
      <c r="H26" s="2">
        <v>9.86</v>
      </c>
      <c r="I26" s="2">
        <v>34.58</v>
      </c>
    </row>
    <row r="27" spans="1:9" ht="60" x14ac:dyDescent="0.25">
      <c r="A27" s="26" t="s">
        <v>34</v>
      </c>
      <c r="B27" s="27" t="s">
        <v>35</v>
      </c>
      <c r="C27" s="4">
        <v>250</v>
      </c>
      <c r="D27" s="6">
        <v>2.0299999999999998</v>
      </c>
      <c r="E27" s="6">
        <v>4.92</v>
      </c>
      <c r="F27" s="6">
        <v>13.44</v>
      </c>
      <c r="G27" s="15">
        <v>117</v>
      </c>
      <c r="H27" s="2">
        <v>14.06</v>
      </c>
      <c r="I27" s="2">
        <v>14.06</v>
      </c>
    </row>
    <row r="28" spans="1:9" ht="22.5" x14ac:dyDescent="0.25">
      <c r="A28" s="5" t="s">
        <v>36</v>
      </c>
      <c r="B28" s="12" t="s">
        <v>37</v>
      </c>
      <c r="C28" s="1">
        <v>200</v>
      </c>
      <c r="D28" s="2">
        <v>15.3</v>
      </c>
      <c r="E28" s="2">
        <v>14.7</v>
      </c>
      <c r="F28" s="2">
        <v>68.599999999999994</v>
      </c>
      <c r="G28" s="2">
        <v>348.3</v>
      </c>
      <c r="H28" s="1">
        <v>68.8</v>
      </c>
      <c r="I28" s="1">
        <v>68.8</v>
      </c>
    </row>
    <row r="29" spans="1:9" x14ac:dyDescent="0.25">
      <c r="A29" s="1"/>
      <c r="B29" s="3"/>
      <c r="C29" s="4"/>
      <c r="D29" s="8"/>
      <c r="E29" s="8"/>
      <c r="F29" s="8"/>
      <c r="G29" s="8"/>
      <c r="H29" s="1"/>
      <c r="I29" s="1"/>
    </row>
    <row r="30" spans="1:9" x14ac:dyDescent="0.25">
      <c r="A30" s="1"/>
      <c r="B30" s="3"/>
      <c r="C30" s="4"/>
      <c r="D30" s="8"/>
      <c r="E30" s="8"/>
      <c r="F30" s="8"/>
      <c r="G30" s="19"/>
      <c r="H30" s="1"/>
      <c r="I30" s="1"/>
    </row>
    <row r="31" spans="1:9" ht="33.75" x14ac:dyDescent="0.25">
      <c r="A31" s="1" t="s">
        <v>12</v>
      </c>
      <c r="B31" s="3" t="s">
        <v>21</v>
      </c>
      <c r="C31" s="7">
        <v>50</v>
      </c>
      <c r="D31" s="16">
        <v>3.83</v>
      </c>
      <c r="E31" s="16">
        <v>0.5</v>
      </c>
      <c r="F31" s="16">
        <v>0.75</v>
      </c>
      <c r="G31" s="16">
        <v>116.9</v>
      </c>
      <c r="H31" s="1">
        <v>4.5199999999999996</v>
      </c>
      <c r="I31" s="1">
        <v>4.5199999999999996</v>
      </c>
    </row>
    <row r="32" spans="1:9" ht="45" x14ac:dyDescent="0.25">
      <c r="A32" s="1" t="s">
        <v>12</v>
      </c>
      <c r="B32" s="3" t="s">
        <v>31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1.93</v>
      </c>
      <c r="I32" s="2">
        <v>1.93</v>
      </c>
    </row>
    <row r="33" spans="1:9" ht="33.75" x14ac:dyDescent="0.25">
      <c r="A33" s="1" t="s">
        <v>38</v>
      </c>
      <c r="B33" s="3" t="s">
        <v>39</v>
      </c>
      <c r="C33" s="4">
        <v>200</v>
      </c>
      <c r="D33" s="8">
        <v>0.2</v>
      </c>
      <c r="E33" s="8">
        <v>0</v>
      </c>
      <c r="F33" s="8">
        <v>6.4</v>
      </c>
      <c r="G33" s="19">
        <v>26.8</v>
      </c>
      <c r="H33" s="2">
        <v>2.83</v>
      </c>
      <c r="I33" s="2">
        <v>13.22</v>
      </c>
    </row>
    <row r="34" spans="1:9" x14ac:dyDescent="0.25">
      <c r="A34" s="1"/>
      <c r="B34" s="3"/>
      <c r="C34" s="4"/>
      <c r="D34" s="8"/>
      <c r="E34" s="8"/>
      <c r="F34" s="8"/>
      <c r="G34" s="19"/>
      <c r="H34" s="2"/>
      <c r="I34" s="2"/>
    </row>
    <row r="35" spans="1:9" x14ac:dyDescent="0.25">
      <c r="A35" s="1"/>
      <c r="B35" s="9" t="s">
        <v>9</v>
      </c>
      <c r="C35" s="28">
        <f>SUM(C26:C34)</f>
        <v>780</v>
      </c>
      <c r="D35" s="10">
        <f>SUM(D26:D33)</f>
        <v>23.28</v>
      </c>
      <c r="E35" s="10">
        <f>SUM(E26:E33)</f>
        <v>20.339999999999996</v>
      </c>
      <c r="F35" s="10">
        <f>SUM(F26:F33)</f>
        <v>95.43</v>
      </c>
      <c r="G35" s="10">
        <f>SUM(G26:G33)</f>
        <v>679.68</v>
      </c>
      <c r="H35" s="10">
        <f>H33+H32+H31+H28+H27+H26</f>
        <v>102</v>
      </c>
      <c r="I35" s="10">
        <f>I33+I32+I31+I28+I27+I26</f>
        <v>137.11000000000001</v>
      </c>
    </row>
    <row r="36" spans="1:9" x14ac:dyDescent="0.25">
      <c r="A36" s="1"/>
      <c r="B36" s="9"/>
      <c r="C36" s="1"/>
      <c r="D36" s="10"/>
      <c r="E36" s="10"/>
      <c r="F36" s="10"/>
      <c r="G36" s="10"/>
      <c r="H36" s="10"/>
      <c r="I36" s="10"/>
    </row>
    <row r="37" spans="1:9" x14ac:dyDescent="0.25">
      <c r="A37" s="5"/>
      <c r="B37" s="9" t="s">
        <v>15</v>
      </c>
      <c r="C37" s="7"/>
      <c r="D37" s="6"/>
      <c r="E37" s="6"/>
      <c r="F37" s="6"/>
      <c r="G37" s="15"/>
      <c r="H37" s="1"/>
      <c r="I37" s="1"/>
    </row>
    <row r="38" spans="1:9" ht="33.75" x14ac:dyDescent="0.25">
      <c r="A38" s="5">
        <f>VLOOKUP($B38, [3]выпечка!$A$1:$R$52, 17, FALSE)</f>
        <v>425</v>
      </c>
      <c r="B38" s="3" t="s">
        <v>40</v>
      </c>
      <c r="C38" s="7">
        <v>100</v>
      </c>
      <c r="D38" s="8">
        <v>3.12</v>
      </c>
      <c r="E38" s="8">
        <v>4.5599999999999996</v>
      </c>
      <c r="F38" s="8">
        <v>11.89</v>
      </c>
      <c r="G38" s="8">
        <v>153</v>
      </c>
      <c r="H38" s="2"/>
      <c r="I38" s="2">
        <v>14.65</v>
      </c>
    </row>
    <row r="39" spans="1:9" ht="33.75" x14ac:dyDescent="0.25">
      <c r="A39" s="5" t="s">
        <v>12</v>
      </c>
      <c r="B39" s="3" t="s">
        <v>41</v>
      </c>
      <c r="C39" s="7">
        <f>VLOOKUP($B39, [3]напитки!$A$1:$R$34, 2, FALSE)</f>
        <v>200</v>
      </c>
      <c r="D39" s="6">
        <v>5.8</v>
      </c>
      <c r="E39" s="6">
        <v>5</v>
      </c>
      <c r="F39" s="6">
        <v>9.6</v>
      </c>
      <c r="G39" s="15">
        <v>107</v>
      </c>
      <c r="H39" s="2"/>
      <c r="I39" s="2"/>
    </row>
    <row r="40" spans="1:9" ht="33.75" x14ac:dyDescent="0.25">
      <c r="A40" s="5" t="s">
        <v>12</v>
      </c>
      <c r="B40" s="3" t="s">
        <v>41</v>
      </c>
      <c r="C40" s="7">
        <f>VLOOKUP($B40, [3]напитки!$A$1:$R$34, 2, FALSE)</f>
        <v>200</v>
      </c>
      <c r="D40" s="6">
        <v>5.8</v>
      </c>
      <c r="E40" s="6">
        <v>5</v>
      </c>
      <c r="F40" s="6">
        <v>9.6</v>
      </c>
      <c r="G40" s="15">
        <v>107</v>
      </c>
      <c r="H40" s="2"/>
      <c r="I40" s="2">
        <v>6.66</v>
      </c>
    </row>
    <row r="41" spans="1:9" x14ac:dyDescent="0.25">
      <c r="A41" s="1"/>
      <c r="B41" s="9" t="s">
        <v>9</v>
      </c>
      <c r="C41" s="10">
        <f>C39+C38</f>
        <v>300</v>
      </c>
      <c r="D41" s="10">
        <f t="shared" ref="D41:G41" si="2">D39+D38</f>
        <v>8.92</v>
      </c>
      <c r="E41" s="10">
        <f t="shared" si="2"/>
        <v>9.5599999999999987</v>
      </c>
      <c r="F41" s="10">
        <f t="shared" si="2"/>
        <v>21.490000000000002</v>
      </c>
      <c r="G41" s="10">
        <f t="shared" si="2"/>
        <v>260</v>
      </c>
      <c r="H41" s="2"/>
      <c r="I41" s="2">
        <v>21.65</v>
      </c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 t="s">
        <v>42</v>
      </c>
      <c r="C44" s="1"/>
      <c r="D44" s="10">
        <f>D35+D20+D41</f>
        <v>48.620000000000005</v>
      </c>
      <c r="E44" s="10">
        <f t="shared" ref="E44:G44" si="3">E35+E20+E41</f>
        <v>47.789999999999992</v>
      </c>
      <c r="F44" s="10">
        <f t="shared" si="3"/>
        <v>214.03000000000003</v>
      </c>
      <c r="G44" s="10">
        <f t="shared" si="3"/>
        <v>1486.1</v>
      </c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2024-12-23T02:05:56Z</dcterms:modified>
</cp:coreProperties>
</file>