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ED69BB4B-5684-419E-99F5-CDF2A260BDB3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F40" i="1"/>
  <c r="E40" i="1"/>
  <c r="D40" i="1"/>
  <c r="C40" i="1"/>
  <c r="A38" i="1"/>
  <c r="I35" i="1"/>
  <c r="G35" i="1"/>
  <c r="F35" i="1"/>
  <c r="E35" i="1"/>
  <c r="D35" i="1"/>
  <c r="C35" i="1"/>
  <c r="A31" i="1"/>
  <c r="A30" i="1"/>
  <c r="G22" i="1"/>
  <c r="I21" i="1"/>
  <c r="G21" i="1"/>
  <c r="F21" i="1"/>
  <c r="F22" i="1" s="1"/>
  <c r="E21" i="1"/>
  <c r="E22" i="1" s="1"/>
  <c r="D21" i="1"/>
  <c r="D22" i="1" s="1"/>
  <c r="C21" i="1"/>
  <c r="C22" i="1" s="1"/>
  <c r="A21" i="1"/>
  <c r="I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<sst xmlns="http://schemas.openxmlformats.org/spreadsheetml/2006/main" count="53" uniqueCount="46">
  <si>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</si>
  <si>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</si>
  <si>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</si>
  <si>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</si>
  <si>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</si>
  <si>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</si>
  <si>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</si>
  <si>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</si>
  <si>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</si>
  <si>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</si>
  <si>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</si>
  <si>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</si>
  <si>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II завтрак</t>
  </si>
  <si>
    <t xml:space="preserve">МОЛОКО </t>
  </si>
  <si>
    <t>Полдник</t>
  </si>
  <si>
    <t>ХЛЕБ ПШЕНИЧНЫЙ (30)</t>
  </si>
  <si>
    <t xml:space="preserve">питание детей </t>
  </si>
  <si>
    <t>СЫР (ПОРЦИЯМИ)</t>
  </si>
  <si>
    <t>ПР</t>
  </si>
  <si>
    <t>ХЛЕБ РЖАНО ПШЕНИЧНЫЙ</t>
  </si>
  <si>
    <t>Горячий обед</t>
  </si>
  <si>
    <t>1г</t>
  </si>
  <si>
    <t>18  декабря 2024г</t>
  </si>
  <si>
    <t xml:space="preserve"> с 7 до 11 лет</t>
  </si>
  <si>
    <t>Цена с наименьшей наценкой</t>
  </si>
  <si>
    <t>Цена с наценкой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</si>
  <si>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</si>
  <si>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</si>
  <si>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</si>
  <si>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</si>
  <si>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</si>
  <si>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</si>
  <si>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13-З</t>
  </si>
  <si>
    <t>САЛАТ ИЗ СЫРЫХ ОВОЩЕЙ</t>
  </si>
  <si>
    <t>103-11</t>
  </si>
  <si>
    <t>СУП КАРТОФЕЛЬНЫЙ С МАКАРОННЫМИ ИЗДЕЛИЯМИ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</si>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</sst>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6.12.%20%20&#1087;&#1086;%2021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41"/>
    </sheetView>
  </sheetViews>
  <sheetFormatPr defaultRowHeight="15" x14ac:dyDescent="0.25"/>
  <sheetData>
    <row r="1" spans="1:9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22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23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0</v>
      </c>
      <c r="B5" s="25" t="s">
        <v>1</v>
      </c>
      <c r="C5" s="26" t="s">
        <v>2</v>
      </c>
      <c r="D5" s="25" t="s">
        <v>3</v>
      </c>
      <c r="E5" s="25"/>
      <c r="F5" s="25"/>
      <c r="G5" s="21" t="s">
        <v>4</v>
      </c>
      <c r="H5" s="21" t="s">
        <v>24</v>
      </c>
      <c r="I5" s="21" t="s">
        <v>25</v>
      </c>
    </row>
    <row r="6" spans="1:9" ht="45" x14ac:dyDescent="0.25">
      <c r="A6" s="25"/>
      <c r="B6" s="25"/>
      <c r="C6" s="26"/>
      <c r="D6" s="19" t="s">
        <v>5</v>
      </c>
      <c r="E6" s="19" t="s">
        <v>6</v>
      </c>
      <c r="F6" s="19" t="s">
        <v>7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18</v>
      </c>
      <c r="B9" s="3" t="s">
        <v>17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/>
      <c r="I9" s="2">
        <v>13.6</v>
      </c>
    </row>
    <row r="10" spans="1:9" ht="45" x14ac:dyDescent="0.25">
      <c r="A10" s="1" t="s">
        <v>18</v>
      </c>
      <c r="B10" s="3" t="s">
        <v>26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/>
      <c r="I10" s="2">
        <v>28.77</v>
      </c>
    </row>
    <row r="11" spans="1:9" ht="22.5" x14ac:dyDescent="0.25">
      <c r="A11" s="1" t="s">
        <v>18</v>
      </c>
      <c r="B11" s="3" t="s">
        <v>27</v>
      </c>
      <c r="C11" s="7">
        <v>100</v>
      </c>
      <c r="D11" s="6">
        <v>0.52</v>
      </c>
      <c r="E11" s="6">
        <v>0.52</v>
      </c>
      <c r="F11" s="6">
        <v>12.74</v>
      </c>
      <c r="G11" s="15">
        <v>61.1</v>
      </c>
      <c r="H11" s="2"/>
      <c r="I11" s="2">
        <v>25.98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28</v>
      </c>
      <c r="B14" s="3" t="s">
        <v>29</v>
      </c>
      <c r="C14" s="1">
        <v>200</v>
      </c>
      <c r="D14" s="27">
        <v>8.3000000000000007</v>
      </c>
      <c r="E14" s="27">
        <v>10.199999999999999</v>
      </c>
      <c r="F14" s="27">
        <v>37.6</v>
      </c>
      <c r="G14" s="28">
        <v>274.89999999999998</v>
      </c>
      <c r="H14" s="2"/>
      <c r="I14" s="2">
        <v>22.4</v>
      </c>
    </row>
    <row r="15" spans="1:9" ht="45" x14ac:dyDescent="0.25">
      <c r="A15" s="1" t="str">
        <f>VLOOKUP($B15,[1]Выпека!$A$5:$V$56,22,FALSE)</f>
        <v>ПР</v>
      </c>
      <c r="B15" s="3" t="s">
        <v>19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1.93</v>
      </c>
    </row>
    <row r="16" spans="1:9" ht="33.75" x14ac:dyDescent="0.25">
      <c r="A16" s="1" t="str">
        <f>VLOOKUP($B16,[1]Выпека!$A$5:$V$56,22,FALSE)</f>
        <v>ПР</v>
      </c>
      <c r="B16" s="3" t="s">
        <v>15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/>
      <c r="I16" s="2">
        <v>2.71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30</v>
      </c>
      <c r="B18" s="3" t="s">
        <v>31</v>
      </c>
      <c r="C18" s="7">
        <v>200</v>
      </c>
      <c r="D18" s="2">
        <v>1.6</v>
      </c>
      <c r="E18" s="2">
        <v>1.1000000000000001</v>
      </c>
      <c r="F18" s="2">
        <v>8.6999999999999993</v>
      </c>
      <c r="G18" s="2">
        <v>50.9</v>
      </c>
      <c r="H18" s="2"/>
      <c r="I18" s="2">
        <v>6.71</v>
      </c>
    </row>
    <row r="19" spans="1:9" x14ac:dyDescent="0.25">
      <c r="A19" s="1"/>
      <c r="B19" s="11" t="s">
        <v>9</v>
      </c>
      <c r="C19" s="10">
        <f t="shared" ref="C19:G19" si="0">SUM(C9:C18)</f>
        <v>665</v>
      </c>
      <c r="D19" s="10">
        <f t="shared" si="0"/>
        <v>17.890000000000004</v>
      </c>
      <c r="E19" s="10">
        <f t="shared" si="0"/>
        <v>16.73</v>
      </c>
      <c r="F19" s="10">
        <f t="shared" si="0"/>
        <v>74.63000000000001</v>
      </c>
      <c r="G19" s="10">
        <f t="shared" si="0"/>
        <v>610.35</v>
      </c>
      <c r="H19" s="10"/>
      <c r="I19" s="10">
        <f t="shared" ref="I19" si="1">I18+I16+I15+I14+I11+I10+I9</f>
        <v>102.1</v>
      </c>
    </row>
    <row r="20" spans="1:9" x14ac:dyDescent="0.25">
      <c r="A20" s="1"/>
      <c r="B20" s="18" t="s">
        <v>12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VLOOKUP($B21,[1]Напитки!$A$5:$V$34,22,FALSE)</f>
        <v>ПР</v>
      </c>
      <c r="B21" s="3" t="s">
        <v>13</v>
      </c>
      <c r="C21" s="1">
        <f>VLOOKUP($B21,[1]Напитки!$A$5:$Q$34,2,FALSE)</f>
        <v>200</v>
      </c>
      <c r="D21" s="2">
        <f>VLOOKUP($B21,[1]Напитки!$A$5:$Q$34,5,FALSE)</f>
        <v>5.8</v>
      </c>
      <c r="E21" s="2">
        <f>VLOOKUP($B21,[1]Напитки!$A$5:$Q$34,6,FALSE)</f>
        <v>5</v>
      </c>
      <c r="F21" s="2">
        <f>VLOOKUP($B21,[1]Напитки!$A$5:$Q$34,7,FALSE)</f>
        <v>9.6</v>
      </c>
      <c r="G21" s="2">
        <f>VLOOKUP($B21,[1]Напитки!$A$5:$Q$34,8,FALSE)</f>
        <v>107</v>
      </c>
      <c r="H21" s="2"/>
      <c r="I21" s="2">
        <f>13.8</f>
        <v>13.8</v>
      </c>
    </row>
    <row r="22" spans="1:9" x14ac:dyDescent="0.25">
      <c r="A22" s="1"/>
      <c r="B22" s="11" t="s">
        <v>9</v>
      </c>
      <c r="C22" s="1">
        <f>SUM(C21)</f>
        <v>200</v>
      </c>
      <c r="D22" s="10">
        <f>SUM(D21)</f>
        <v>5.8</v>
      </c>
      <c r="E22" s="10">
        <f>SUM(E21)</f>
        <v>5</v>
      </c>
      <c r="F22" s="10">
        <f>SUM(F21)</f>
        <v>9.6</v>
      </c>
      <c r="G22" s="10">
        <f>SUM(G21)</f>
        <v>107</v>
      </c>
      <c r="H22" s="10"/>
      <c r="I22" s="10">
        <v>13.8</v>
      </c>
    </row>
    <row r="23" spans="1:9" x14ac:dyDescent="0.25">
      <c r="A23" s="1"/>
      <c r="B23" s="18" t="s">
        <v>20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 t="s">
        <v>32</v>
      </c>
      <c r="B24" s="3" t="s">
        <v>33</v>
      </c>
      <c r="C24" s="7">
        <v>60</v>
      </c>
      <c r="D24" s="6">
        <v>0.9</v>
      </c>
      <c r="E24" s="6">
        <v>8.4600000000000009</v>
      </c>
      <c r="F24" s="6">
        <v>4.38</v>
      </c>
      <c r="G24" s="15">
        <v>59.6</v>
      </c>
      <c r="H24" s="2"/>
      <c r="I24" s="2">
        <v>7.69</v>
      </c>
    </row>
    <row r="25" spans="1:9" x14ac:dyDescent="0.25">
      <c r="A25" s="1" t="s">
        <v>34</v>
      </c>
      <c r="B25" s="12" t="s">
        <v>35</v>
      </c>
      <c r="C25" s="1">
        <v>250</v>
      </c>
      <c r="D25" s="6">
        <v>3.15</v>
      </c>
      <c r="E25" s="2">
        <v>4.32</v>
      </c>
      <c r="F25" s="2">
        <v>22.65</v>
      </c>
      <c r="G25" s="2">
        <v>127.5</v>
      </c>
      <c r="H25" s="2"/>
      <c r="I25" s="2">
        <v>8.5299999999999994</v>
      </c>
    </row>
    <row r="26" spans="1:9" x14ac:dyDescent="0.25">
      <c r="A26" s="1" t="s">
        <v>21</v>
      </c>
      <c r="B26" s="3"/>
      <c r="C26" s="1"/>
      <c r="D26" s="6"/>
      <c r="E26" s="6"/>
      <c r="F26" s="6"/>
      <c r="G26" s="15"/>
      <c r="H26" s="2"/>
      <c r="I26" s="2">
        <v>14.06</v>
      </c>
    </row>
    <row r="27" spans="1:9" x14ac:dyDescent="0.25">
      <c r="A27" s="1" t="s">
        <v>36</v>
      </c>
      <c r="B27" s="12" t="s">
        <v>37</v>
      </c>
      <c r="C27" s="7">
        <v>150</v>
      </c>
      <c r="D27" s="20">
        <v>3.7</v>
      </c>
      <c r="E27" s="20">
        <v>4.8</v>
      </c>
      <c r="F27" s="20">
        <v>36.5</v>
      </c>
      <c r="G27" s="29">
        <v>203.5</v>
      </c>
      <c r="H27" s="2"/>
      <c r="I27" s="2">
        <v>15.89</v>
      </c>
    </row>
    <row r="28" spans="1:9" ht="56.25" x14ac:dyDescent="0.25">
      <c r="A28" s="1" t="s">
        <v>38</v>
      </c>
      <c r="B28" s="3" t="s">
        <v>39</v>
      </c>
      <c r="C28" s="7">
        <v>100</v>
      </c>
      <c r="D28" s="6">
        <v>14.1</v>
      </c>
      <c r="E28" s="6">
        <v>5.7</v>
      </c>
      <c r="F28" s="6">
        <v>4.4000000000000004</v>
      </c>
      <c r="G28" s="15">
        <v>126.4</v>
      </c>
      <c r="H28" s="1"/>
      <c r="I28" s="1">
        <v>50.52</v>
      </c>
    </row>
    <row r="29" spans="1:9" x14ac:dyDescent="0.25">
      <c r="A29" s="1" t="s">
        <v>40</v>
      </c>
      <c r="B29" s="12" t="s">
        <v>41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/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19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/>
      <c r="I30" s="2">
        <v>1.93</v>
      </c>
    </row>
    <row r="31" spans="1:9" ht="33.75" x14ac:dyDescent="0.25">
      <c r="A31" s="1" t="str">
        <f>VLOOKUP($B31,[1]Выпека!$A$5:$V$56,22,FALSE)</f>
        <v>ПР</v>
      </c>
      <c r="B31" s="3" t="s">
        <v>15</v>
      </c>
      <c r="C31" s="7">
        <v>50</v>
      </c>
      <c r="D31" s="16">
        <v>3.83</v>
      </c>
      <c r="E31" s="16">
        <v>0.5</v>
      </c>
      <c r="F31" s="16">
        <v>0.75</v>
      </c>
      <c r="G31" s="16">
        <v>116.9</v>
      </c>
      <c r="H31" s="2"/>
      <c r="I31" s="2">
        <v>4.5199999999999996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42</v>
      </c>
      <c r="B33" s="3" t="s">
        <v>43</v>
      </c>
      <c r="C33" s="7">
        <v>200</v>
      </c>
      <c r="D33" s="8">
        <v>0.6</v>
      </c>
      <c r="E33" s="8">
        <v>0.2</v>
      </c>
      <c r="F33" s="8">
        <v>15.2</v>
      </c>
      <c r="G33" s="8">
        <v>65.3</v>
      </c>
      <c r="H33" s="2"/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5"/>
      <c r="H34" s="2"/>
      <c r="I34" s="2"/>
    </row>
    <row r="35" spans="1:9" x14ac:dyDescent="0.25">
      <c r="A35" s="1"/>
      <c r="B35" s="11" t="s">
        <v>9</v>
      </c>
      <c r="C35" s="10">
        <f>C33+C31+C30+C28+C27+C25+C24</f>
        <v>830</v>
      </c>
      <c r="D35" s="10">
        <f>SUM(D24:D34)</f>
        <v>28.060000000000002</v>
      </c>
      <c r="E35" s="10">
        <f>SUM(E24:E34)</f>
        <v>24.68</v>
      </c>
      <c r="F35" s="10">
        <f>SUM(F24:F34)</f>
        <v>86.000000000000014</v>
      </c>
      <c r="G35" s="10">
        <f>SUM(G24:G34)</f>
        <v>759.33999999999992</v>
      </c>
      <c r="H35" s="10"/>
      <c r="I35" s="10">
        <f>I33+I31+I30+I28+I27+I25+I24</f>
        <v>102</v>
      </c>
    </row>
    <row r="36" spans="1:9" x14ac:dyDescent="0.25">
      <c r="A36" s="1"/>
      <c r="B36" s="9" t="s">
        <v>14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44</v>
      </c>
      <c r="C38" s="7">
        <v>100</v>
      </c>
      <c r="D38" s="8">
        <v>2.12</v>
      </c>
      <c r="E38" s="8">
        <v>4.22</v>
      </c>
      <c r="F38" s="8">
        <v>11.34</v>
      </c>
      <c r="G38" s="8">
        <v>145.97999999999999</v>
      </c>
      <c r="H38" s="2"/>
      <c r="I38" s="2">
        <v>14.96</v>
      </c>
    </row>
    <row r="39" spans="1:9" ht="33.75" x14ac:dyDescent="0.25">
      <c r="A39" s="5" t="s">
        <v>11</v>
      </c>
      <c r="B39" s="3" t="s">
        <v>45</v>
      </c>
      <c r="C39" s="7">
        <v>200</v>
      </c>
      <c r="D39" s="8">
        <v>1.4</v>
      </c>
      <c r="E39" s="8">
        <v>0.2</v>
      </c>
      <c r="F39" s="8">
        <v>26.4</v>
      </c>
      <c r="G39" s="8">
        <v>120</v>
      </c>
      <c r="H39" s="2"/>
      <c r="I39" s="2">
        <v>23.4</v>
      </c>
    </row>
    <row r="40" spans="1:9" x14ac:dyDescent="0.25">
      <c r="A40" s="1"/>
      <c r="B40" s="9" t="s">
        <v>9</v>
      </c>
      <c r="C40" s="10">
        <f>C39+C38</f>
        <v>300</v>
      </c>
      <c r="D40" s="10">
        <f>D39+D38</f>
        <v>3.52</v>
      </c>
      <c r="E40" s="10">
        <f>E39+E38</f>
        <v>4.42</v>
      </c>
      <c r="F40" s="10">
        <f>F39+F38</f>
        <v>37.739999999999995</v>
      </c>
      <c r="G40" s="10">
        <f>G39+G38</f>
        <v>265.98</v>
      </c>
      <c r="H40" s="10"/>
      <c r="I40" s="10">
        <f>SUM(I38:I39)</f>
        <v>38.36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7"/>
      <c r="B42" s="11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2024-12-16T03:46:31Z</dcterms:modified>
</cp:coreProperties>
</file>