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BDB4340F-7B53-42E8-8864-59CA9E37DE3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C47" i="1"/>
  <c r="A42" i="1"/>
  <c r="I39" i="1"/>
  <c r="H39" i="1"/>
  <c r="G39" i="1"/>
  <c r="G53" i="1" s="1"/>
  <c r="F39" i="1"/>
  <c r="F53" i="1" s="1"/>
  <c r="E39" i="1"/>
  <c r="E53" i="1" s="1"/>
  <c r="D39" i="1"/>
  <c r="D53" i="1" s="1"/>
  <c r="C39" i="1"/>
  <c r="A35" i="1"/>
  <c r="C25" i="1"/>
  <c r="I24" i="1"/>
  <c r="G24" i="1"/>
  <c r="G25" i="1" s="1"/>
  <c r="F24" i="1"/>
  <c r="F25" i="1" s="1"/>
  <c r="E24" i="1"/>
  <c r="E25" i="1" s="1"/>
  <c r="D24" i="1"/>
  <c r="D25" i="1" s="1"/>
  <c r="C24" i="1"/>
  <c r="A24" i="1"/>
  <c r="I22" i="1"/>
  <c r="G22" i="1"/>
  <c r="F22" i="1"/>
  <c r="E22" i="1"/>
  <c r="D22" i="1"/>
  <c r="C22" i="1"/>
  <c r="A14" i="1"/>
</calcChain>
</file>

<file path=xl/sharedStrings.xml><?xml version="1.0" encoding="utf-8"?>
<sst xmlns="http://schemas.openxmlformats.org/spreadsheetml/2006/main" count="50" uniqueCount="46">
  <si>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</si>
  <si>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</si>
  <si>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</si>
  <si>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</si>
  <si>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</si>
  <si>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</si>
  <si>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</si>
  <si>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</si>
  <si>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</si>
  <si>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</si>
  <si>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</si>
  <si>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ПР</t>
  </si>
  <si>
    <t>ХЛЕБ РЖАНО ПШЕНИЧНЫЙ</t>
  </si>
  <si>
    <t>ХЛЕБ ПШЕНИЧНЫЙ (30)</t>
  </si>
  <si>
    <t>Итого</t>
  </si>
  <si>
    <t>II завтрак</t>
  </si>
  <si>
    <t xml:space="preserve">МОЛОКО </t>
  </si>
  <si>
    <t>Горячий обед</t>
  </si>
  <si>
    <t>Полдник</t>
  </si>
  <si>
    <t xml:space="preserve"> с 7 до 11 лет</t>
  </si>
  <si>
    <t xml:space="preserve">питание детей </t>
  </si>
  <si>
    <t>17  октября 2024г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</si>
  <si>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</si>
  <si>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</si>
  <si>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</si>
  <si>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</si>
  <si>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</si>
  <si>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>ПЛОВ</t>
  </si>
  <si>
    <t>СВЕЖИЕ ЯБЛОКИ</t>
  </si>
  <si>
    <t>3гн</t>
  </si>
  <si>
    <t>ЧАЙ С САХАРОМ</t>
  </si>
  <si>
    <t>23з</t>
  </si>
  <si>
    <t>Маринад овощной с томатом</t>
  </si>
  <si>
    <t>82-11</t>
  </si>
  <si>
    <t>БОРЩ С КАПУСТОЙ И КАРТОФЕЛЕМ</t>
  </si>
  <si>
    <t>4м</t>
  </si>
  <si>
    <t>КОТЛЕТЫ ИЗ ГОВЯДИНЫ(80/20)с соусом</t>
  </si>
  <si>
    <t>310-2011</t>
  </si>
  <si>
    <t>КАРТОФЕЛЬНОЕ ПЮРЕ</t>
  </si>
  <si>
    <t>2гн</t>
  </si>
  <si>
    <t xml:space="preserve">ХЛЕБ ПШЕНИЧНЫЙ </t>
  </si>
  <si>
    <t>54-1хн 2020</t>
  </si>
  <si>
    <t>КОМПОТ ИЗ ИЗЮМА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</si>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</sst>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53"/>
    </sheetView>
  </sheetViews>
  <sheetFormatPr defaultRowHeight="15" x14ac:dyDescent="0.25"/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 t="s">
        <v>19</v>
      </c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5">
      <c r="A5" s="19" t="s">
        <v>1</v>
      </c>
      <c r="B5" s="19" t="s">
        <v>2</v>
      </c>
      <c r="C5" s="20" t="s">
        <v>3</v>
      </c>
      <c r="D5" s="19" t="s">
        <v>4</v>
      </c>
      <c r="E5" s="19"/>
      <c r="F5" s="19"/>
      <c r="G5" s="21" t="s">
        <v>5</v>
      </c>
      <c r="H5" s="21" t="s">
        <v>22</v>
      </c>
      <c r="I5" s="21" t="s">
        <v>23</v>
      </c>
    </row>
    <row r="6" spans="1:9" ht="45" x14ac:dyDescent="0.25">
      <c r="A6" s="19"/>
      <c r="B6" s="19"/>
      <c r="C6" s="20"/>
      <c r="D6" s="15" t="s">
        <v>6</v>
      </c>
      <c r="E6" s="15" t="s">
        <v>7</v>
      </c>
      <c r="F6" s="15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4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24</v>
      </c>
      <c r="B9" s="3" t="s">
        <v>25</v>
      </c>
      <c r="C9" s="8">
        <v>40</v>
      </c>
      <c r="D9" s="6">
        <v>0.7</v>
      </c>
      <c r="E9" s="6">
        <v>0.1</v>
      </c>
      <c r="F9" s="6">
        <v>2.2999999999999998</v>
      </c>
      <c r="G9" s="7">
        <v>12.8</v>
      </c>
      <c r="H9" s="2"/>
      <c r="I9" s="2">
        <v>14.22</v>
      </c>
    </row>
    <row r="10" spans="1:9" x14ac:dyDescent="0.25">
      <c r="A10" s="1"/>
      <c r="B10" s="3"/>
      <c r="C10" s="4"/>
      <c r="D10" s="9"/>
      <c r="E10" s="9"/>
      <c r="F10" s="9"/>
      <c r="G10" s="22"/>
      <c r="H10" s="2"/>
      <c r="I10" s="2"/>
    </row>
    <row r="11" spans="1:9" x14ac:dyDescent="0.25">
      <c r="A11" s="1"/>
      <c r="B11" s="13"/>
      <c r="C11" s="4">
        <v>80</v>
      </c>
      <c r="D11" s="9">
        <v>14.6</v>
      </c>
      <c r="E11" s="9">
        <v>13.9</v>
      </c>
      <c r="F11" s="9">
        <v>13.1</v>
      </c>
      <c r="G11" s="22">
        <v>236.2</v>
      </c>
      <c r="H11" s="1"/>
      <c r="I11" s="1"/>
    </row>
    <row r="12" spans="1:9" x14ac:dyDescent="0.25">
      <c r="A12" s="1" t="s">
        <v>26</v>
      </c>
      <c r="B12" s="13" t="s">
        <v>27</v>
      </c>
      <c r="C12" s="8">
        <v>200</v>
      </c>
      <c r="D12" s="9">
        <v>15.3</v>
      </c>
      <c r="E12" s="9">
        <v>17.7</v>
      </c>
      <c r="F12" s="9">
        <v>68.599999999999994</v>
      </c>
      <c r="G12" s="22">
        <v>398.3</v>
      </c>
      <c r="H12" s="1"/>
      <c r="I12" s="1">
        <v>61.99</v>
      </c>
    </row>
    <row r="13" spans="1:9" x14ac:dyDescent="0.25">
      <c r="A13" s="23"/>
      <c r="B13" s="24"/>
      <c r="C13" s="4"/>
      <c r="D13" s="6"/>
      <c r="E13" s="6"/>
      <c r="F13" s="6"/>
      <c r="G13" s="7">
        <v>196.8</v>
      </c>
      <c r="H13" s="1"/>
      <c r="I13" s="1">
        <v>9.9600000000000009</v>
      </c>
    </row>
    <row r="14" spans="1:9" ht="45" x14ac:dyDescent="0.25">
      <c r="A14" s="1" t="str">
        <f>VLOOKUP($B14,[1]Выпека!$A$5:$V$56,22,FALSE)</f>
        <v>ПР</v>
      </c>
      <c r="B14" s="3" t="s">
        <v>12</v>
      </c>
      <c r="C14" s="4">
        <v>20</v>
      </c>
      <c r="D14" s="9">
        <v>2.2999999999999998</v>
      </c>
      <c r="E14" s="9">
        <v>0.3</v>
      </c>
      <c r="F14" s="9">
        <v>0.45</v>
      </c>
      <c r="G14" s="9">
        <v>70.3</v>
      </c>
      <c r="H14" s="2"/>
      <c r="I14" s="2">
        <v>1.84</v>
      </c>
    </row>
    <row r="15" spans="1:9" ht="33.75" x14ac:dyDescent="0.25">
      <c r="A15" s="1" t="s">
        <v>10</v>
      </c>
      <c r="B15" s="3" t="s">
        <v>13</v>
      </c>
      <c r="C15" s="8">
        <v>30</v>
      </c>
      <c r="D15" s="9">
        <v>1.1200000000000001</v>
      </c>
      <c r="E15" s="9">
        <v>0.22</v>
      </c>
      <c r="F15" s="9">
        <v>0.34</v>
      </c>
      <c r="G15" s="9">
        <v>45.98</v>
      </c>
      <c r="H15" s="2"/>
      <c r="I15" s="2">
        <v>2.58</v>
      </c>
    </row>
    <row r="16" spans="1:9" x14ac:dyDescent="0.25">
      <c r="A16" s="1"/>
      <c r="B16" s="3"/>
      <c r="C16" s="1"/>
      <c r="D16" s="1"/>
      <c r="E16" s="1"/>
      <c r="F16" s="1"/>
      <c r="G16" s="1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5" t="s">
        <v>11</v>
      </c>
      <c r="B18" s="3" t="s">
        <v>28</v>
      </c>
      <c r="C18" s="8">
        <v>100</v>
      </c>
      <c r="D18" s="2">
        <v>0.4</v>
      </c>
      <c r="E18" s="2">
        <v>0.4</v>
      </c>
      <c r="F18" s="2">
        <v>9.8000000000000007</v>
      </c>
      <c r="G18" s="2">
        <v>44.4</v>
      </c>
      <c r="H18" s="2"/>
      <c r="I18" s="2">
        <v>18.600000000000001</v>
      </c>
    </row>
    <row r="19" spans="1:9" ht="22.5" x14ac:dyDescent="0.25">
      <c r="A19" s="1" t="s">
        <v>29</v>
      </c>
      <c r="B19" s="3" t="s">
        <v>30</v>
      </c>
      <c r="C19" s="4">
        <v>200</v>
      </c>
      <c r="D19" s="6">
        <v>0.6</v>
      </c>
      <c r="E19" s="6">
        <v>1.1000000000000001</v>
      </c>
      <c r="F19" s="6">
        <v>8.6999999999999993</v>
      </c>
      <c r="G19" s="6">
        <v>50.9</v>
      </c>
      <c r="H19" s="2"/>
      <c r="I19" s="2">
        <v>2.77</v>
      </c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3"/>
      <c r="C21" s="8"/>
      <c r="D21" s="6"/>
      <c r="E21" s="6"/>
      <c r="F21" s="6"/>
      <c r="G21" s="7"/>
      <c r="H21" s="2"/>
      <c r="I21" s="2"/>
    </row>
    <row r="22" spans="1:9" x14ac:dyDescent="0.25">
      <c r="A22" s="1"/>
      <c r="B22" s="3"/>
      <c r="C22" s="2">
        <f>C19+C18+C15+C14+C12+C9</f>
        <v>590</v>
      </c>
      <c r="D22" s="2">
        <f>D19+D18+D15+D14+D12+D9</f>
        <v>20.419999999999998</v>
      </c>
      <c r="E22" s="2">
        <f>E19+E18+E15+E14+E12+E9</f>
        <v>19.82</v>
      </c>
      <c r="F22" s="2">
        <f>F19+F18+F15+F14+F12+F9</f>
        <v>90.189999999999984</v>
      </c>
      <c r="G22" s="2">
        <f>G19+G18+G15+G14+G12+G9</f>
        <v>622.67999999999995</v>
      </c>
      <c r="H22" s="11"/>
      <c r="I22" s="11">
        <f>I19+I18+I15+I14+I12+I9</f>
        <v>102</v>
      </c>
    </row>
    <row r="23" spans="1:9" x14ac:dyDescent="0.25">
      <c r="A23" s="1"/>
      <c r="B23" s="14" t="s">
        <v>15</v>
      </c>
      <c r="C23" s="1"/>
      <c r="D23" s="1"/>
      <c r="E23" s="1"/>
      <c r="F23" s="1"/>
      <c r="G23" s="1"/>
      <c r="H23" s="1"/>
      <c r="I23" s="1"/>
    </row>
    <row r="24" spans="1:9" x14ac:dyDescent="0.25">
      <c r="A24" s="1" t="str">
        <f>VLOOKUP($B24,[1]Напитки!$A$5:$V$34,22,FALSE)</f>
        <v>ПР</v>
      </c>
      <c r="B24" s="3" t="s">
        <v>16</v>
      </c>
      <c r="C24" s="1">
        <f>VLOOKUP($B24,[1]Напитки!$A$5:$Q$34,2,FALSE)</f>
        <v>200</v>
      </c>
      <c r="D24" s="2">
        <f>VLOOKUP($B24,[1]Напитки!$A$5:$Q$34,5,FALSE)</f>
        <v>5.8</v>
      </c>
      <c r="E24" s="2">
        <f>VLOOKUP($B24,[1]Напитки!$A$5:$Q$34,6,FALSE)</f>
        <v>5</v>
      </c>
      <c r="F24" s="2">
        <f>VLOOKUP($B24,[1]Напитки!$A$5:$Q$34,7,FALSE)</f>
        <v>9.6</v>
      </c>
      <c r="G24" s="2">
        <f>VLOOKUP($B24,[1]Напитки!$A$5:$Q$34,8,FALSE)</f>
        <v>107</v>
      </c>
      <c r="H24" s="2"/>
      <c r="I24" s="2">
        <f>I25</f>
        <v>13.8</v>
      </c>
    </row>
    <row r="25" spans="1:9" x14ac:dyDescent="0.25">
      <c r="A25" s="1"/>
      <c r="B25" s="12" t="s">
        <v>14</v>
      </c>
      <c r="C25" s="1">
        <f>SUM(C24)</f>
        <v>200</v>
      </c>
      <c r="D25" s="11">
        <f>SUM(D24)</f>
        <v>5.8</v>
      </c>
      <c r="E25" s="11">
        <f>SUM(E24)</f>
        <v>5</v>
      </c>
      <c r="F25" s="11">
        <f>SUM(F24)</f>
        <v>9.6</v>
      </c>
      <c r="G25" s="11">
        <f>SUM(G24)</f>
        <v>107</v>
      </c>
      <c r="H25" s="11"/>
      <c r="I25" s="11">
        <v>13.8</v>
      </c>
    </row>
    <row r="26" spans="1:9" x14ac:dyDescent="0.25">
      <c r="A26" s="1"/>
      <c r="B26" s="14" t="s">
        <v>17</v>
      </c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78.75" x14ac:dyDescent="0.25">
      <c r="A28" s="1" t="s">
        <v>31</v>
      </c>
      <c r="B28" s="25" t="s">
        <v>32</v>
      </c>
      <c r="C28" s="8">
        <v>60</v>
      </c>
      <c r="D28" s="6">
        <v>0.8</v>
      </c>
      <c r="E28" s="6">
        <v>2</v>
      </c>
      <c r="F28" s="6">
        <v>4.0999999999999996</v>
      </c>
      <c r="G28" s="7">
        <v>37.6</v>
      </c>
      <c r="H28" s="2">
        <v>8.2899999999999991</v>
      </c>
      <c r="I28" s="2">
        <v>8.2899999999999991</v>
      </c>
    </row>
    <row r="29" spans="1:9" x14ac:dyDescent="0.25">
      <c r="A29" s="1" t="s">
        <v>33</v>
      </c>
      <c r="B29" s="13" t="s">
        <v>34</v>
      </c>
      <c r="C29" s="8">
        <v>250</v>
      </c>
      <c r="D29" s="6">
        <v>2.0299999999999998</v>
      </c>
      <c r="E29" s="6">
        <v>4.92</v>
      </c>
      <c r="F29" s="6">
        <v>6.44</v>
      </c>
      <c r="G29" s="7">
        <v>117</v>
      </c>
      <c r="H29" s="2">
        <v>11.91</v>
      </c>
      <c r="I29" s="2">
        <v>11.91</v>
      </c>
    </row>
    <row r="30" spans="1:9" x14ac:dyDescent="0.25">
      <c r="A30" s="1"/>
      <c r="B30" s="3"/>
      <c r="C30" s="4"/>
      <c r="D30" s="9"/>
      <c r="E30" s="9"/>
      <c r="F30" s="9"/>
      <c r="G30" s="22"/>
      <c r="H30" s="2"/>
      <c r="I30" s="2"/>
    </row>
    <row r="31" spans="1:9" ht="56.25" x14ac:dyDescent="0.25">
      <c r="A31" s="5" t="s">
        <v>35</v>
      </c>
      <c r="B31" s="26" t="s">
        <v>36</v>
      </c>
      <c r="C31" s="8">
        <v>100</v>
      </c>
      <c r="D31" s="2">
        <v>8.7200000000000006</v>
      </c>
      <c r="E31" s="2">
        <v>12.38</v>
      </c>
      <c r="F31" s="2">
        <v>18.14</v>
      </c>
      <c r="G31" s="2">
        <v>163</v>
      </c>
      <c r="H31" s="1">
        <v>41.84</v>
      </c>
      <c r="I31" s="1">
        <v>48.68</v>
      </c>
    </row>
    <row r="32" spans="1:9" x14ac:dyDescent="0.25">
      <c r="A32" s="1"/>
      <c r="B32" s="3"/>
      <c r="C32" s="4"/>
      <c r="D32" s="9"/>
      <c r="E32" s="9"/>
      <c r="F32" s="9"/>
      <c r="G32" s="22"/>
      <c r="H32" s="1"/>
      <c r="I32" s="1"/>
    </row>
    <row r="33" spans="1:9" x14ac:dyDescent="0.25">
      <c r="A33" s="1"/>
      <c r="B33" s="3"/>
      <c r="C33" s="4"/>
      <c r="D33" s="9"/>
      <c r="E33" s="9"/>
      <c r="F33" s="9"/>
      <c r="G33" s="22"/>
      <c r="H33" s="1"/>
      <c r="I33" s="1"/>
    </row>
    <row r="34" spans="1:9" ht="33.75" x14ac:dyDescent="0.25">
      <c r="A34" s="5" t="s">
        <v>37</v>
      </c>
      <c r="B34" s="3" t="s">
        <v>38</v>
      </c>
      <c r="C34" s="8">
        <v>150</v>
      </c>
      <c r="D34" s="6">
        <v>2.86</v>
      </c>
      <c r="E34" s="6">
        <v>4.32</v>
      </c>
      <c r="F34" s="6">
        <v>23.01</v>
      </c>
      <c r="G34" s="7">
        <v>142.35</v>
      </c>
      <c r="H34" s="2">
        <v>22.93</v>
      </c>
      <c r="I34" s="2">
        <v>22.93</v>
      </c>
    </row>
    <row r="35" spans="1:9" ht="45" x14ac:dyDescent="0.25">
      <c r="A35" s="1" t="str">
        <f>VLOOKUP($B36,[1]Выпека!$A$5:$V$56,22,FALSE)</f>
        <v>ПР</v>
      </c>
      <c r="B35" s="3" t="s">
        <v>12</v>
      </c>
      <c r="C35" s="4">
        <v>50</v>
      </c>
      <c r="D35" s="9">
        <v>3.83</v>
      </c>
      <c r="E35" s="9">
        <v>0.5</v>
      </c>
      <c r="F35" s="9">
        <v>29.5</v>
      </c>
      <c r="G35" s="9">
        <v>116.9</v>
      </c>
      <c r="H35" s="2">
        <v>4.3</v>
      </c>
      <c r="I35" s="2">
        <v>4.3</v>
      </c>
    </row>
    <row r="36" spans="1:9" ht="33.75" x14ac:dyDescent="0.25">
      <c r="A36" s="1" t="s">
        <v>39</v>
      </c>
      <c r="B36" s="3" t="s">
        <v>40</v>
      </c>
      <c r="C36" s="4">
        <v>20</v>
      </c>
      <c r="D36" s="9">
        <v>1.1200000000000001</v>
      </c>
      <c r="E36" s="9">
        <v>0.22</v>
      </c>
      <c r="F36" s="9">
        <v>0.34</v>
      </c>
      <c r="G36" s="9">
        <v>45.98</v>
      </c>
      <c r="H36" s="2">
        <v>1.84</v>
      </c>
      <c r="I36" s="2">
        <v>1.84</v>
      </c>
    </row>
    <row r="37" spans="1:9" ht="22.5" x14ac:dyDescent="0.25">
      <c r="A37" s="1"/>
      <c r="B37" s="3" t="s">
        <v>30</v>
      </c>
      <c r="C37" s="4"/>
      <c r="D37" s="9"/>
      <c r="E37" s="9"/>
      <c r="F37" s="9"/>
      <c r="G37" s="9"/>
      <c r="H37" s="2"/>
      <c r="I37" s="2"/>
    </row>
    <row r="38" spans="1:9" ht="22.5" x14ac:dyDescent="0.25">
      <c r="A38" s="5" t="s">
        <v>41</v>
      </c>
      <c r="B38" s="13" t="s">
        <v>42</v>
      </c>
      <c r="C38" s="8">
        <v>200</v>
      </c>
      <c r="D38" s="9">
        <v>0.5</v>
      </c>
      <c r="E38" s="9">
        <v>0</v>
      </c>
      <c r="F38" s="9">
        <v>19.8</v>
      </c>
      <c r="G38" s="9">
        <v>81</v>
      </c>
      <c r="H38" s="2">
        <v>10.89</v>
      </c>
      <c r="I38" s="2">
        <v>10.89</v>
      </c>
    </row>
    <row r="39" spans="1:9" x14ac:dyDescent="0.25">
      <c r="A39" s="1"/>
      <c r="B39" s="12" t="s">
        <v>14</v>
      </c>
      <c r="C39" s="27">
        <f>C38+C36+C35+C34+C31+C29+C28</f>
        <v>830</v>
      </c>
      <c r="D39" s="11">
        <f>D38+D36+D35+D34+D31+D29+D28</f>
        <v>19.860000000000003</v>
      </c>
      <c r="E39" s="11">
        <f>SUM(E27:E36)</f>
        <v>24.34</v>
      </c>
      <c r="F39" s="11">
        <f>F38+F36+F35+F34+F31+F29+F28</f>
        <v>101.33</v>
      </c>
      <c r="G39" s="11">
        <f>G38+G36+G35+G34+G31+G29+G28</f>
        <v>703.83</v>
      </c>
      <c r="H39" s="11">
        <f>SUM(H28:H38)</f>
        <v>102</v>
      </c>
      <c r="I39" s="11">
        <f>SUM(I28:I38)</f>
        <v>108.84</v>
      </c>
    </row>
    <row r="40" spans="1:9" x14ac:dyDescent="0.25">
      <c r="A40" s="1"/>
      <c r="B40" s="12"/>
      <c r="C40" s="27"/>
      <c r="D40" s="11"/>
      <c r="E40" s="11"/>
      <c r="F40" s="11"/>
      <c r="G40" s="11"/>
      <c r="H40" s="11"/>
      <c r="I40" s="11"/>
    </row>
    <row r="41" spans="1:9" x14ac:dyDescent="0.25">
      <c r="A41" s="1"/>
      <c r="B41" s="10" t="s">
        <v>18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418</v>
      </c>
      <c r="B42" s="3" t="s">
        <v>43</v>
      </c>
      <c r="C42" s="8">
        <v>100</v>
      </c>
      <c r="D42" s="9">
        <v>3.1</v>
      </c>
      <c r="E42" s="9">
        <v>4.2300000000000004</v>
      </c>
      <c r="F42" s="9">
        <v>22.13</v>
      </c>
      <c r="G42" s="9">
        <v>109.26</v>
      </c>
      <c r="H42" s="2"/>
      <c r="I42" s="2">
        <v>25.01</v>
      </c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1"/>
      <c r="E44" s="11"/>
      <c r="F44" s="11"/>
      <c r="G44" s="11"/>
      <c r="H44" s="11"/>
      <c r="I44" s="11"/>
    </row>
    <row r="45" spans="1:9" x14ac:dyDescent="0.25">
      <c r="A45" s="1"/>
      <c r="B45" s="12"/>
      <c r="C45" s="1"/>
      <c r="D45" s="1"/>
      <c r="E45" s="1"/>
      <c r="F45" s="1"/>
      <c r="G45" s="1"/>
      <c r="H45" s="2"/>
      <c r="I45" s="2"/>
    </row>
    <row r="46" spans="1:9" ht="22.5" x14ac:dyDescent="0.25">
      <c r="A46" s="5" t="s">
        <v>44</v>
      </c>
      <c r="B46" s="13" t="s">
        <v>45</v>
      </c>
      <c r="C46" s="8">
        <v>200</v>
      </c>
      <c r="D46" s="9">
        <v>0.5</v>
      </c>
      <c r="E46" s="9">
        <v>0</v>
      </c>
      <c r="F46" s="9">
        <v>19.8</v>
      </c>
      <c r="G46" s="9">
        <v>81</v>
      </c>
      <c r="H46" s="2"/>
      <c r="I46" s="2">
        <v>15.23</v>
      </c>
    </row>
    <row r="47" spans="1:9" x14ac:dyDescent="0.25">
      <c r="A47" s="1"/>
      <c r="B47" s="10" t="s">
        <v>14</v>
      </c>
      <c r="C47" s="28">
        <f>SUM(C42:C46)</f>
        <v>300</v>
      </c>
      <c r="D47" s="11">
        <f>SUM(D42:D46)</f>
        <v>3.6</v>
      </c>
      <c r="E47" s="11">
        <f>SUM(E42:E46)</f>
        <v>4.2300000000000004</v>
      </c>
      <c r="F47" s="11">
        <f>SUM(F42:F46)</f>
        <v>41.93</v>
      </c>
      <c r="G47" s="11">
        <f>SUM(G42:G46)</f>
        <v>190.26</v>
      </c>
      <c r="H47" s="14"/>
      <c r="I47" s="11">
        <f>SUM(I42:I46)</f>
        <v>40.24</v>
      </c>
    </row>
    <row r="48" spans="1:9" x14ac:dyDescent="0.25">
      <c r="A48" s="1"/>
      <c r="B48" s="1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>
        <f>D39+D22+D47</f>
        <v>43.88</v>
      </c>
      <c r="E53" s="11">
        <f>E39+E22+E47</f>
        <v>48.39</v>
      </c>
      <c r="F53" s="11">
        <f>F39+F22+F47</f>
        <v>233.45</v>
      </c>
      <c r="G53" s="11">
        <f>G39+G22+G47</f>
        <v>1516.77</v>
      </c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2024-10-16T06:54:09Z</dcterms:modified>
</cp:coreProperties>
</file>