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6947B21B-FB29-48CE-BE35-09F3EFBE17F0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F40" i="1"/>
  <c r="E40" i="1"/>
  <c r="D40" i="1"/>
  <c r="C40" i="1"/>
  <c r="A38" i="1"/>
  <c r="I35" i="1"/>
  <c r="H35" i="1"/>
  <c r="G35" i="1"/>
  <c r="G46" i="1" s="1"/>
  <c r="F35" i="1"/>
  <c r="F46" i="1" s="1"/>
  <c r="E35" i="1"/>
  <c r="E46" i="1" s="1"/>
  <c r="D35" i="1"/>
  <c r="D46" i="1" s="1"/>
  <c r="C35" i="1"/>
  <c r="A31" i="1"/>
  <c r="A30" i="1"/>
  <c r="E22" i="1"/>
  <c r="D22" i="1"/>
  <c r="I21" i="1"/>
  <c r="G21" i="1"/>
  <c r="G22" i="1" s="1"/>
  <c r="F21" i="1"/>
  <c r="F22" i="1" s="1"/>
  <c r="E21" i="1"/>
  <c r="D21" i="1"/>
  <c r="C21" i="1"/>
  <c r="C22" i="1" s="1"/>
  <c r="A21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<sst xmlns="http://schemas.openxmlformats.org/spreadsheetml/2006/main" count="54" uniqueCount="47">
  <si>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</si>
  <si>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</si>
  <si>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</si>
  <si>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</si>
  <si>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</si>
  <si>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</si>
  <si>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</si>
  <si>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</si>
  <si>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</si>
  <si>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</si>
  <si>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</si>
  <si>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ПР</t>
  </si>
  <si>
    <t>ХЛЕБ РЖАНО ПШЕНИЧНЫЙ</t>
  </si>
  <si>
    <t>ХЛЕБ ПШЕНИЧНЫЙ (30)</t>
  </si>
  <si>
    <t>Итого</t>
  </si>
  <si>
    <t>II завтрак</t>
  </si>
  <si>
    <t xml:space="preserve">МОЛОКО </t>
  </si>
  <si>
    <t>Горячий обед</t>
  </si>
  <si>
    <t>Полдник</t>
  </si>
  <si>
    <t>Итого за день</t>
  </si>
  <si>
    <t xml:space="preserve"> с 7 до 11 лет</t>
  </si>
  <si>
    <t>Цена с наценкой</t>
  </si>
  <si>
    <t>СОК ФРУКТОВЫЙ</t>
  </si>
  <si>
    <t>16  октября 2024г</t>
  </si>
  <si>
    <t xml:space="preserve">питание детей </t>
  </si>
  <si>
    <t>Цена с наименьшей наценкой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</si>
  <si>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</si>
  <si>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</si>
  <si>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</si>
  <si>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</si>
  <si>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</si>
  <si>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4гн</t>
  </si>
  <si>
    <t>ЧАЙ С МОЛОКОМ</t>
  </si>
  <si>
    <t>13-З</t>
  </si>
  <si>
    <t>САЛАТ ИЗ СЫРЫХ ОВОЩЕЙ</t>
  </si>
  <si>
    <t>103-21</t>
  </si>
  <si>
    <t>СУП КАРТОФЕЛЬНЫЙ С МАКАРОННЫМИ ИЗДЕЛИЯМИ</t>
  </si>
  <si>
    <t>1г</t>
  </si>
  <si>
    <t>6г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</si>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</sst>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46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24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 t="s">
        <v>20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1</v>
      </c>
      <c r="B5" s="22" t="s">
        <v>2</v>
      </c>
      <c r="C5" s="23" t="s">
        <v>3</v>
      </c>
      <c r="D5" s="22" t="s">
        <v>4</v>
      </c>
      <c r="E5" s="22"/>
      <c r="F5" s="22"/>
      <c r="G5" s="24" t="s">
        <v>5</v>
      </c>
      <c r="H5" s="24" t="s">
        <v>25</v>
      </c>
      <c r="I5" s="24" t="s">
        <v>21</v>
      </c>
    </row>
    <row r="6" spans="1:9" ht="45" x14ac:dyDescent="0.25">
      <c r="A6" s="22"/>
      <c r="B6" s="22"/>
      <c r="C6" s="23"/>
      <c r="D6" s="17" t="s">
        <v>6</v>
      </c>
      <c r="E6" s="17" t="s">
        <v>7</v>
      </c>
      <c r="F6" s="17" t="s">
        <v>8</v>
      </c>
      <c r="G6" s="24"/>
      <c r="H6" s="24"/>
      <c r="I6" s="24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26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13.38</v>
      </c>
      <c r="I9" s="2">
        <v>13.38</v>
      </c>
    </row>
    <row r="10" spans="1:9" ht="45" x14ac:dyDescent="0.25">
      <c r="A10" s="1" t="s">
        <v>11</v>
      </c>
      <c r="B10" s="3" t="s">
        <v>27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24.78</v>
      </c>
      <c r="I10" s="2">
        <v>24.78</v>
      </c>
    </row>
    <row r="11" spans="1:9" ht="22.5" x14ac:dyDescent="0.25">
      <c r="A11" s="1" t="s">
        <v>11</v>
      </c>
      <c r="B11" s="3" t="s">
        <v>28</v>
      </c>
      <c r="C11" s="8">
        <v>100</v>
      </c>
      <c r="D11" s="6">
        <v>0.52</v>
      </c>
      <c r="E11" s="6">
        <v>0.52</v>
      </c>
      <c r="F11" s="6">
        <v>12.74</v>
      </c>
      <c r="G11" s="7">
        <v>61.1</v>
      </c>
      <c r="H11" s="2">
        <v>33.479999999999997</v>
      </c>
      <c r="I11" s="2">
        <v>33.479999999999997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29</v>
      </c>
      <c r="B14" s="3" t="s">
        <v>30</v>
      </c>
      <c r="C14" s="1">
        <v>200</v>
      </c>
      <c r="D14" s="25">
        <v>5.9</v>
      </c>
      <c r="E14" s="25">
        <v>9.8000000000000007</v>
      </c>
      <c r="F14" s="25">
        <v>38.6</v>
      </c>
      <c r="G14" s="26">
        <v>207.7</v>
      </c>
      <c r="H14" s="2">
        <v>23.17</v>
      </c>
      <c r="I14" s="2">
        <v>24.08</v>
      </c>
    </row>
    <row r="15" spans="1:9" ht="45" x14ac:dyDescent="0.25">
      <c r="A15" s="1" t="str">
        <f>VLOOKUP($B15,[1]Выпека!$A$5:$V$56,22,FALSE)</f>
        <v>ПР</v>
      </c>
      <c r="B15" s="3" t="s">
        <v>12</v>
      </c>
      <c r="C15" s="8">
        <v>20</v>
      </c>
      <c r="D15" s="9">
        <v>1.1200000000000001</v>
      </c>
      <c r="E15" s="9">
        <v>0.22</v>
      </c>
      <c r="F15" s="9">
        <v>0.34</v>
      </c>
      <c r="G15" s="9">
        <v>45.98</v>
      </c>
      <c r="H15" s="2">
        <v>1.84</v>
      </c>
      <c r="I15" s="2">
        <v>1.84</v>
      </c>
    </row>
    <row r="16" spans="1:9" ht="33.75" x14ac:dyDescent="0.25">
      <c r="A16" s="1" t="str">
        <f>VLOOKUP($B16,[1]Выпека!$A$5:$V$56,22,FALSE)</f>
        <v>ПР</v>
      </c>
      <c r="B16" s="3" t="s">
        <v>13</v>
      </c>
      <c r="C16" s="8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2.58</v>
      </c>
      <c r="I16" s="2">
        <v>2.58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33.75" x14ac:dyDescent="0.25">
      <c r="A18" s="5" t="s">
        <v>31</v>
      </c>
      <c r="B18" s="3" t="s">
        <v>32</v>
      </c>
      <c r="C18" s="8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2.77</v>
      </c>
      <c r="I18" s="2">
        <v>6.6</v>
      </c>
    </row>
    <row r="19" spans="1:9" x14ac:dyDescent="0.25">
      <c r="A19" s="1"/>
      <c r="B19" s="12" t="s">
        <v>14</v>
      </c>
      <c r="C19" s="2">
        <f t="shared" ref="C19:H19" si="0">SUM(C9:C18)</f>
        <v>665</v>
      </c>
      <c r="D19" s="2">
        <f t="shared" si="0"/>
        <v>17.690000000000001</v>
      </c>
      <c r="E19" s="2">
        <f t="shared" si="0"/>
        <v>16.130000000000003</v>
      </c>
      <c r="F19" s="2">
        <f t="shared" si="0"/>
        <v>78.23</v>
      </c>
      <c r="G19" s="2">
        <f t="shared" si="0"/>
        <v>578.25</v>
      </c>
      <c r="H19" s="11">
        <f t="shared" si="0"/>
        <v>102</v>
      </c>
      <c r="I19" s="11">
        <f t="shared" ref="I19" si="1">I18+I16+I15+I14+I11+I10+I9</f>
        <v>106.73999999999998</v>
      </c>
    </row>
    <row r="20" spans="1:9" x14ac:dyDescent="0.25">
      <c r="A20" s="1"/>
      <c r="B20" s="16" t="s">
        <v>15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VLOOKUP($B21,[1]Напитки!$A$5:$V$34,22,FALSE)</f>
        <v>ПР</v>
      </c>
      <c r="B21" s="3" t="s">
        <v>16</v>
      </c>
      <c r="C21" s="1">
        <f>VLOOKUP($B21,[1]Напитки!$A$5:$Q$34,2,FALSE)</f>
        <v>200</v>
      </c>
      <c r="D21" s="2">
        <f>VLOOKUP($B21,[1]Напитки!$A$5:$Q$34,5,FALSE)</f>
        <v>5.8</v>
      </c>
      <c r="E21" s="2">
        <f>VLOOKUP($B21,[1]Напитки!$A$5:$Q$34,6,FALSE)</f>
        <v>5</v>
      </c>
      <c r="F21" s="2">
        <f>VLOOKUP($B21,[1]Напитки!$A$5:$Q$34,7,FALSE)</f>
        <v>9.6</v>
      </c>
      <c r="G21" s="2">
        <f>VLOOKUP($B21,[1]Напитки!$A$5:$Q$34,8,FALSE)</f>
        <v>107</v>
      </c>
      <c r="H21" s="2"/>
      <c r="I21" s="2">
        <f>13.8</f>
        <v>13.8</v>
      </c>
    </row>
    <row r="22" spans="1:9" x14ac:dyDescent="0.25">
      <c r="A22" s="1"/>
      <c r="B22" s="12" t="s">
        <v>14</v>
      </c>
      <c r="C22" s="1">
        <f>SUM(C21)</f>
        <v>200</v>
      </c>
      <c r="D22" s="11">
        <f>SUM(D21)</f>
        <v>5.8</v>
      </c>
      <c r="E22" s="11">
        <f>SUM(E21)</f>
        <v>5</v>
      </c>
      <c r="F22" s="11">
        <f>SUM(F21)</f>
        <v>9.6</v>
      </c>
      <c r="G22" s="11">
        <f>SUM(G21)</f>
        <v>107</v>
      </c>
      <c r="H22" s="11"/>
      <c r="I22" s="11">
        <v>13.8</v>
      </c>
    </row>
    <row r="23" spans="1:9" x14ac:dyDescent="0.25">
      <c r="A23" s="1"/>
      <c r="B23" s="16" t="s">
        <v>17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 t="s">
        <v>33</v>
      </c>
      <c r="B24" s="3" t="s">
        <v>34</v>
      </c>
      <c r="C24" s="8">
        <v>60</v>
      </c>
      <c r="D24" s="6">
        <v>1.33</v>
      </c>
      <c r="E24" s="6">
        <v>4.5</v>
      </c>
      <c r="F24" s="6">
        <v>4.5999999999999996</v>
      </c>
      <c r="G24" s="7">
        <v>76</v>
      </c>
      <c r="H24" s="2">
        <v>7.5</v>
      </c>
      <c r="I24" s="2">
        <v>10.050000000000001</v>
      </c>
    </row>
    <row r="25" spans="1:9" x14ac:dyDescent="0.25">
      <c r="A25" s="1" t="s">
        <v>35</v>
      </c>
      <c r="B25" s="13" t="s">
        <v>36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8.06</v>
      </c>
      <c r="I25" s="2">
        <v>8.06</v>
      </c>
    </row>
    <row r="26" spans="1:9" x14ac:dyDescent="0.25">
      <c r="A26" s="1" t="s">
        <v>37</v>
      </c>
      <c r="B26" s="3"/>
      <c r="C26" s="1"/>
      <c r="D26" s="6"/>
      <c r="E26" s="6"/>
      <c r="F26" s="6"/>
      <c r="G26" s="7"/>
      <c r="H26" s="2">
        <v>14.06</v>
      </c>
      <c r="I26" s="2">
        <v>14.06</v>
      </c>
    </row>
    <row r="27" spans="1:9" x14ac:dyDescent="0.25">
      <c r="A27" s="1" t="s">
        <v>38</v>
      </c>
      <c r="B27" s="13" t="s">
        <v>39</v>
      </c>
      <c r="C27" s="8">
        <v>150</v>
      </c>
      <c r="D27" s="15">
        <v>6.3</v>
      </c>
      <c r="E27" s="15">
        <v>9.3000000000000007</v>
      </c>
      <c r="F27" s="15">
        <v>33.6</v>
      </c>
      <c r="G27" s="18">
        <v>233.7</v>
      </c>
      <c r="H27" s="2">
        <v>16.82</v>
      </c>
      <c r="I27" s="2">
        <v>16.82</v>
      </c>
    </row>
    <row r="28" spans="1:9" ht="56.25" x14ac:dyDescent="0.25">
      <c r="A28" s="1" t="s">
        <v>40</v>
      </c>
      <c r="B28" s="3" t="s">
        <v>41</v>
      </c>
      <c r="C28" s="8">
        <v>100</v>
      </c>
      <c r="D28" s="6">
        <v>10.9</v>
      </c>
      <c r="E28" s="6">
        <v>12.6</v>
      </c>
      <c r="F28" s="6">
        <v>51.6</v>
      </c>
      <c r="G28" s="7">
        <v>317.39999999999998</v>
      </c>
      <c r="H28" s="1">
        <v>49.13</v>
      </c>
      <c r="I28" s="1">
        <v>49.13</v>
      </c>
    </row>
    <row r="29" spans="1:9" x14ac:dyDescent="0.25">
      <c r="A29" s="1" t="s">
        <v>42</v>
      </c>
      <c r="B29" s="13" t="s">
        <v>43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12</v>
      </c>
      <c r="C30" s="8">
        <v>20</v>
      </c>
      <c r="D30" s="9">
        <v>1.1200000000000001</v>
      </c>
      <c r="E30" s="9">
        <v>0.22</v>
      </c>
      <c r="F30" s="9">
        <v>0.34</v>
      </c>
      <c r="G30" s="9">
        <v>45.98</v>
      </c>
      <c r="H30" s="2">
        <v>1.84</v>
      </c>
      <c r="I30" s="2">
        <v>1.84</v>
      </c>
    </row>
    <row r="31" spans="1:9" ht="33.75" x14ac:dyDescent="0.25">
      <c r="A31" s="1" t="str">
        <f>VLOOKUP($B31,[1]Выпека!$A$5:$V$56,22,FALSE)</f>
        <v>ПР</v>
      </c>
      <c r="B31" s="3" t="s">
        <v>13</v>
      </c>
      <c r="C31" s="8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4.3</v>
      </c>
      <c r="I31" s="2">
        <v>4.3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44</v>
      </c>
      <c r="B33" s="3" t="s">
        <v>45</v>
      </c>
      <c r="C33" s="8">
        <v>200</v>
      </c>
      <c r="D33" s="9">
        <v>0.5</v>
      </c>
      <c r="E33" s="9">
        <v>0.2</v>
      </c>
      <c r="F33" s="9">
        <v>19.5</v>
      </c>
      <c r="G33" s="9">
        <v>81.3</v>
      </c>
      <c r="H33" s="2">
        <v>14.35</v>
      </c>
      <c r="I33" s="2">
        <v>14.35</v>
      </c>
    </row>
    <row r="34" spans="1:9" x14ac:dyDescent="0.25">
      <c r="A34" s="1"/>
      <c r="B34" s="3"/>
      <c r="C34" s="8"/>
      <c r="D34" s="6"/>
      <c r="E34" s="6"/>
      <c r="F34" s="6"/>
      <c r="G34" s="7"/>
      <c r="H34" s="2"/>
      <c r="I34" s="2"/>
    </row>
    <row r="35" spans="1:9" x14ac:dyDescent="0.25">
      <c r="A35" s="1"/>
      <c r="B35" s="12" t="s">
        <v>14</v>
      </c>
      <c r="C35" s="2">
        <f>C33+C31+C30+C28+C27+C25+C24</f>
        <v>830</v>
      </c>
      <c r="D35" s="2">
        <f>SUM(D24:D34)</f>
        <v>27.33</v>
      </c>
      <c r="E35" s="2">
        <f>SUM(E24:E34)</f>
        <v>30.64</v>
      </c>
      <c r="F35" s="2">
        <f>SUM(F24:F34)</f>
        <v>129.63</v>
      </c>
      <c r="G35" s="2">
        <f>SUM(G24:G34)</f>
        <v>1003.6899999999998</v>
      </c>
      <c r="H35" s="11">
        <f>H33+H31+H30+H28+H27+H25+H24</f>
        <v>102</v>
      </c>
      <c r="I35" s="11">
        <f>I33+I31+I30+I28+I27+I25+I24</f>
        <v>104.55</v>
      </c>
    </row>
    <row r="36" spans="1:9" x14ac:dyDescent="0.25">
      <c r="A36" s="1"/>
      <c r="B36" s="10" t="s">
        <v>18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46</v>
      </c>
      <c r="C38" s="8">
        <v>100</v>
      </c>
      <c r="D38" s="9">
        <v>2.12</v>
      </c>
      <c r="E38" s="9">
        <v>4.22</v>
      </c>
      <c r="F38" s="9">
        <v>11.34</v>
      </c>
      <c r="G38" s="9">
        <v>145.97999999999999</v>
      </c>
      <c r="H38" s="2"/>
      <c r="I38" s="2">
        <v>14.96</v>
      </c>
    </row>
    <row r="39" spans="1:9" ht="33.75" x14ac:dyDescent="0.25">
      <c r="A39" s="5" t="s">
        <v>10</v>
      </c>
      <c r="B39" s="3" t="s">
        <v>22</v>
      </c>
      <c r="C39" s="8">
        <v>200</v>
      </c>
      <c r="D39" s="9">
        <v>5.8</v>
      </c>
      <c r="E39" s="9">
        <v>5</v>
      </c>
      <c r="F39" s="9">
        <v>9.6</v>
      </c>
      <c r="G39" s="9">
        <v>107</v>
      </c>
      <c r="H39" s="2"/>
      <c r="I39" s="2">
        <v>23.4</v>
      </c>
    </row>
    <row r="40" spans="1:9" x14ac:dyDescent="0.25">
      <c r="A40" s="1"/>
      <c r="B40" s="10" t="s">
        <v>14</v>
      </c>
      <c r="C40" s="11">
        <f>C39+C38</f>
        <v>300</v>
      </c>
      <c r="D40" s="11">
        <f>D39+D38</f>
        <v>7.92</v>
      </c>
      <c r="E40" s="11">
        <f>E39+E38</f>
        <v>9.2199999999999989</v>
      </c>
      <c r="F40" s="11">
        <f>F39+F38</f>
        <v>20.939999999999998</v>
      </c>
      <c r="G40" s="11">
        <f>G39+G38</f>
        <v>252.98</v>
      </c>
      <c r="H40" s="11"/>
      <c r="I40" s="11">
        <f>SUM(I38:I39)</f>
        <v>38.36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11"/>
      <c r="E42" s="11"/>
      <c r="F42" s="11"/>
      <c r="G42" s="11"/>
      <c r="H42" s="11"/>
      <c r="I42" s="11"/>
    </row>
    <row r="43" spans="1:9" x14ac:dyDescent="0.25">
      <c r="A43" s="1"/>
      <c r="B43" s="12"/>
      <c r="C43" s="1"/>
      <c r="D43" s="11"/>
      <c r="E43" s="11"/>
      <c r="F43" s="11"/>
      <c r="G43" s="11"/>
      <c r="H43" s="11"/>
      <c r="I43" s="11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2" t="s">
        <v>19</v>
      </c>
      <c r="C46" s="1"/>
      <c r="D46" s="11">
        <f>D35+D19+D40</f>
        <v>52.94</v>
      </c>
      <c r="E46" s="11">
        <f>E35+E19+E40</f>
        <v>55.99</v>
      </c>
      <c r="F46" s="11">
        <f>F35+F19+F40</f>
        <v>228.8</v>
      </c>
      <c r="G46" s="11">
        <f>G35+G19+G40</f>
        <v>1834.9199999999998</v>
      </c>
      <c r="H46" s="11"/>
      <c r="I46" s="11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/>
      <c r="C48" s="1"/>
      <c r="D48" s="11"/>
      <c r="E48" s="11"/>
      <c r="F48" s="11"/>
      <c r="G48" s="11"/>
      <c r="H48" s="11"/>
      <c r="I48" s="11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2024-10-16T06:52:45Z</dcterms:modified>
</cp:coreProperties>
</file>