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4 год\Сентябрь\"/>
    </mc:Choice>
  </mc:AlternateContent>
  <xr:revisionPtr revIDLastSave="0" documentId="13_ncr:1_{4FC744AF-456F-4313-B34B-BDE50B754B60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1" l="1"/>
  <c r="G50" i="1"/>
  <c r="F50" i="1"/>
  <c r="E50" i="1"/>
  <c r="D50" i="1"/>
  <c r="A39" i="1"/>
  <c r="I37" i="1"/>
  <c r="H37" i="1"/>
  <c r="G37" i="1"/>
  <c r="F37" i="1"/>
  <c r="E37" i="1"/>
  <c r="D37" i="1"/>
  <c r="C37" i="1"/>
  <c r="A33" i="1"/>
  <c r="A32" i="1"/>
  <c r="E23" i="1"/>
  <c r="I22" i="1"/>
  <c r="G22" i="1"/>
  <c r="G23" i="1" s="1"/>
  <c r="F22" i="1"/>
  <c r="F23" i="1" s="1"/>
  <c r="E22" i="1"/>
  <c r="D22" i="1"/>
  <c r="D23" i="1" s="1"/>
  <c r="C22" i="1"/>
  <c r="C23" i="1" s="1"/>
  <c r="A2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<sst xmlns="http://schemas.openxmlformats.org/spreadsheetml/2006/main" count="49" uniqueCount="46">
  <si>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</si>
  <si>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</si>
  <si>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</si>
  <si>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</si>
  <si>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</si>
  <si>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</si>
  <si>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</si>
  <si>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</si>
  <si>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</si>
  <si>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</si>
  <si>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</si>
  <si>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</si>
  <si>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II завтрак</t>
  </si>
  <si>
    <t xml:space="preserve">МОЛОКО </t>
  </si>
  <si>
    <t>ХЛЕБ РЖАНО-ПШЕНИЧНЫЙ</t>
  </si>
  <si>
    <t>2гн</t>
  </si>
  <si>
    <t>Итого за день</t>
  </si>
  <si>
    <t xml:space="preserve">питание детей </t>
  </si>
  <si>
    <t>СУП ГОРОХОВЫЙ</t>
  </si>
  <si>
    <t>КОМПОТ ИЗ СМЕСИ СУХОФРУКТОВ</t>
  </si>
  <si>
    <t>Полдник</t>
  </si>
  <si>
    <t>20 сентября 2024г</t>
  </si>
  <si>
    <t>(начальная с 7 до 11 лет)</t>
  </si>
  <si>
    <t>цена с меньшей наценкой</t>
  </si>
  <si>
    <t>Цена с наценкой49%</t>
  </si>
  <si>
    <t>ИКРА КАБАЧКОВАЯ</t>
  </si>
  <si>
    <t>КОТЛЕТЫ ДОМАШНИЕ</t>
  </si>
  <si>
    <t>1г</t>
  </si>
  <si>
    <t xml:space="preserve">МАКАРОННЫЕ ОТВАРНЫЕ </t>
  </si>
  <si>
    <t xml:space="preserve">ХЛЕБ ПШЕНИЧНЫЙ </t>
  </si>
  <si>
    <t>ХЛЕБ РЖАНО ПШЕНИЧНЫЙ</t>
  </si>
  <si>
    <t>21гн</t>
  </si>
  <si>
    <t>КОМПОТ ИЗ ПЛОДОВ  СУШЕНЫХ (урюк)</t>
  </si>
  <si>
    <t>23гн</t>
  </si>
  <si>
    <t xml:space="preserve">КОФЕЙНЫЙ НАПИТОК С МОЛОКОМ </t>
  </si>
  <si>
    <t>Горячий обед</t>
  </si>
  <si>
    <t>13з/30</t>
  </si>
  <si>
    <t>САЛАТ ИЗ СВЕКЛЫ ОТВАРНОЙ</t>
  </si>
  <si>
    <t>РЫБА, ТУШЕННАЯ В ТОМАТЕ С ОВОЩАМИ (65/35)</t>
  </si>
  <si>
    <t>54-11г-2020</t>
  </si>
  <si>
    <t>КАРТОФЕЛЬ ОТВАРНОЙ</t>
  </si>
  <si>
    <t>ХЛЕБ ПШЕНИЧНЫЙ</t>
  </si>
  <si>
    <t>ХЛЕБ РЖАНОЙ</t>
  </si>
  <si>
    <t>БУЛОЧКА ДОРОЖНАЯ</t>
  </si>
  <si>
    <t>54-2гн 2020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</si>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</sst>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16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  <cell r="R5">
            <v>1.8</v>
          </cell>
          <cell r="S5">
            <v>1.3</v>
          </cell>
          <cell r="T5">
            <v>0.5</v>
          </cell>
          <cell r="U5">
            <v>0.2</v>
          </cell>
          <cell r="V5">
            <v>342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348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349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  <cell r="R11">
            <v>1.8</v>
          </cell>
          <cell r="S11">
            <v>1.3</v>
          </cell>
          <cell r="T11">
            <v>0.5</v>
          </cell>
          <cell r="U11">
            <v>0.2</v>
          </cell>
          <cell r="V11">
            <v>348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376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377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378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379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380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  <cell r="R23">
            <v>0.3</v>
          </cell>
          <cell r="S23">
            <v>0</v>
          </cell>
          <cell r="T23">
            <v>9.8000000000000007</v>
          </cell>
          <cell r="U23">
            <v>0.2</v>
          </cell>
          <cell r="V23">
            <v>382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383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  <cell r="R27">
            <v>0</v>
          </cell>
          <cell r="S27">
            <v>12</v>
          </cell>
          <cell r="T27">
            <v>7.3</v>
          </cell>
          <cell r="U27">
            <v>1</v>
          </cell>
          <cell r="V27">
            <v>386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388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  <cell r="R31">
            <v>0</v>
          </cell>
          <cell r="S31">
            <v>1.3</v>
          </cell>
          <cell r="T31">
            <v>0</v>
          </cell>
          <cell r="U31">
            <v>0</v>
          </cell>
          <cell r="V31" t="str">
            <v>ПР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  <cell r="R33">
            <v>0.3</v>
          </cell>
          <cell r="S33">
            <v>12</v>
          </cell>
          <cell r="T33">
            <v>3.6</v>
          </cell>
          <cell r="U33">
            <v>1</v>
          </cell>
          <cell r="V33" t="str">
            <v>ПР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салаты"/>
      <sheetName val="ТК_салаты_1-33"/>
      <sheetName val="мясо"/>
      <sheetName val="ТК_мясо_34-57"/>
      <sheetName val="каши"/>
      <sheetName val="ТК_каши_58-73"/>
      <sheetName val="супы"/>
      <sheetName val="ТК_супы_74-85"/>
      <sheetName val="выпечка"/>
      <sheetName val="ТК_выпечка_86-100"/>
      <sheetName val="напитки"/>
      <sheetName val="ТК_напитки_101-114"/>
      <sheetName val="ТК_соус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Перечень технологических карт для учащихся общеобразовательных учреждений</v>
          </cell>
        </row>
        <row r="2">
          <cell r="A2" t="str">
            <v>Наименование блюда</v>
          </cell>
          <cell r="B2" t="str">
            <v>ВЫХОД</v>
          </cell>
          <cell r="D2" t="str">
            <v>Выход, г</v>
          </cell>
          <cell r="E2" t="str">
            <v>Пищевые вещества</v>
          </cell>
          <cell r="I2" t="str">
            <v>Витамины, мг</v>
          </cell>
          <cell r="M2" t="str">
            <v>Минер. вещества, мг</v>
          </cell>
          <cell r="Q2" t="str">
            <v>СБОРНИК</v>
          </cell>
        </row>
        <row r="3">
          <cell r="B3" t="str">
            <v>выход меняемый</v>
          </cell>
          <cell r="C3" t="str">
            <v>выход регламент, гр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</row>
        <row r="13">
          <cell r="A13" t="str">
            <v>ЯЗЫК СЛОЕНЫЙ</v>
          </cell>
          <cell r="B13">
            <v>80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</row>
        <row r="17">
          <cell r="A17" t="str">
            <v>СЛОЙКА С ПОВИДЛОМ</v>
          </cell>
          <cell r="B17">
            <v>75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</row>
        <row r="21">
          <cell r="A21" t="str">
            <v>БУЛОЧКА ДОМАШНЯЯ</v>
          </cell>
          <cell r="B21">
            <v>75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</row>
        <row r="23">
          <cell r="A23" t="str">
            <v>БУЛОЧКА ДОРОЖНАЯ</v>
          </cell>
          <cell r="B23">
            <v>75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</row>
        <row r="25">
          <cell r="A25" t="str">
            <v>БУЛОЧКА С ПОВИДЛОМ ОБСЫПНАЯ</v>
          </cell>
          <cell r="B25">
            <v>75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</row>
        <row r="27">
          <cell r="A27" t="str">
            <v>БУЛОЧКА "ВЕСНУШКА"</v>
          </cell>
          <cell r="B27">
            <v>50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</row>
        <row r="29">
          <cell r="A29" t="str">
            <v>БУЛОЧКА "ЛАКОМКА"</v>
          </cell>
          <cell r="B29">
            <v>60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</row>
        <row r="31">
          <cell r="A31" t="str">
            <v>БУЛОЧКА "МОЛОЧНАЯ"</v>
          </cell>
          <cell r="B31">
            <v>100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</row>
        <row r="33">
          <cell r="A33" t="str">
            <v>КЕКС "СТОЛИЧНЫЙ"</v>
          </cell>
          <cell r="B33">
            <v>75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</row>
        <row r="35">
          <cell r="A35" t="str">
            <v>КЕКС "ТВОРОЖНЫЙ"</v>
          </cell>
          <cell r="B35">
            <v>50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</row>
        <row r="37">
          <cell r="A37" t="str">
            <v>СОСИСКА В ТЕСТЕ</v>
          </cell>
          <cell r="B37">
            <v>50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</row>
        <row r="39">
          <cell r="A39" t="str">
            <v>КОРЖИКИ МОЛОЧНЫЕ</v>
          </cell>
          <cell r="B39">
            <v>75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</row>
        <row r="41">
          <cell r="A41" t="str">
            <v>ХЛЕБ ПШЕНИЧНЫЙ</v>
          </cell>
          <cell r="B41">
            <v>50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</row>
        <row r="42"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</row>
        <row r="43">
          <cell r="A43" t="str">
            <v>ХЛЕБ ПШЕНИЧНЫЙ</v>
          </cell>
          <cell r="B43">
            <v>30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</row>
        <row r="44"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</row>
        <row r="45">
          <cell r="A45" t="str">
            <v>ХЛЕБ РЖАНО-ПШЕНИЧНЫЙ</v>
          </cell>
          <cell r="B45">
            <v>20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</row>
        <row r="46"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</row>
        <row r="47">
          <cell r="A47" t="str">
            <v xml:space="preserve">ХЛЕБ РЖАНО-ПШЕНИЧНЫЙ </v>
          </cell>
          <cell r="B47">
            <v>20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</row>
        <row r="48">
          <cell r="A48" t="str">
            <v>КОРЖИК ДЕТСКИЙ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</row>
        <row r="49">
          <cell r="A49" t="str">
            <v>ИЗДЕЛИЕ КОНДИТЕРСКОЕ (ЗЕФИР)</v>
          </cell>
          <cell r="B49">
            <v>20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</row>
        <row r="50">
          <cell r="D50">
            <v>20</v>
          </cell>
          <cell r="E50">
            <v>0.13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</row>
        <row r="51">
          <cell r="A51" t="str">
            <v>ИЗДЕЛИЕ КОНДИТЕРСКОЕ</v>
          </cell>
          <cell r="B51">
            <v>20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</row>
        <row r="52"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0"/>
  <sheetViews>
    <sheetView tabSelected="1" topLeftCell="A34" zoomScaleNormal="100" workbookViewId="0">
      <selection activeCell="F50" sqref="F50"/>
    </sheetView>
  </sheetViews>
  <sheetFormatPr defaultRowHeight="15" x14ac:dyDescent="0.25"/>
  <sheetData>
    <row r="1" spans="1:9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</row>
    <row r="4" spans="1:9" x14ac:dyDescent="0.25">
      <c r="A4" s="21" t="s">
        <v>22</v>
      </c>
      <c r="B4" s="21"/>
      <c r="C4" s="21"/>
      <c r="D4" s="21"/>
      <c r="E4" s="21"/>
      <c r="F4" s="21"/>
      <c r="G4" s="21"/>
      <c r="H4" s="21"/>
      <c r="I4" s="21"/>
    </row>
    <row r="5" spans="1:9" ht="15" customHeight="1" x14ac:dyDescent="0.25">
      <c r="A5" s="22" t="s">
        <v>1</v>
      </c>
      <c r="B5" s="22" t="s">
        <v>2</v>
      </c>
      <c r="C5" s="23" t="s">
        <v>3</v>
      </c>
      <c r="D5" s="22" t="s">
        <v>4</v>
      </c>
      <c r="E5" s="22"/>
      <c r="F5" s="22"/>
      <c r="G5" s="24" t="s">
        <v>5</v>
      </c>
      <c r="H5" s="24" t="s">
        <v>23</v>
      </c>
      <c r="I5" s="24" t="s">
        <v>24</v>
      </c>
    </row>
    <row r="6" spans="1:9" ht="45" x14ac:dyDescent="0.25">
      <c r="A6" s="22"/>
      <c r="B6" s="22"/>
      <c r="C6" s="23"/>
      <c r="D6" s="16" t="s">
        <v>6</v>
      </c>
      <c r="E6" s="16" t="s">
        <v>7</v>
      </c>
      <c r="F6" s="16" t="s">
        <v>8</v>
      </c>
      <c r="G6" s="24"/>
      <c r="H6" s="24"/>
      <c r="I6" s="24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10</v>
      </c>
      <c r="B9" s="3" t="s">
        <v>25</v>
      </c>
      <c r="C9" s="8">
        <v>40</v>
      </c>
      <c r="D9" s="6">
        <v>0.4</v>
      </c>
      <c r="E9" s="6">
        <v>3.94</v>
      </c>
      <c r="F9" s="6">
        <v>5.62</v>
      </c>
      <c r="G9" s="7">
        <v>27.7</v>
      </c>
      <c r="H9" s="2">
        <v>11.97</v>
      </c>
      <c r="I9" s="2">
        <v>11.97</v>
      </c>
    </row>
    <row r="10" spans="1:9" ht="33.75" x14ac:dyDescent="0.25">
      <c r="A10" s="1">
        <v>271</v>
      </c>
      <c r="B10" s="3" t="s">
        <v>26</v>
      </c>
      <c r="C10" s="8">
        <v>100</v>
      </c>
      <c r="D10" s="9">
        <v>5.61</v>
      </c>
      <c r="E10" s="9">
        <v>7.6</v>
      </c>
      <c r="F10" s="9">
        <v>5.84</v>
      </c>
      <c r="G10" s="17">
        <v>124</v>
      </c>
      <c r="H10" s="2">
        <v>58.41</v>
      </c>
      <c r="I10" s="2">
        <v>60.03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25"/>
      <c r="B12" s="26"/>
      <c r="C12" s="4"/>
      <c r="D12" s="6"/>
      <c r="E12" s="6"/>
      <c r="F12" s="6"/>
      <c r="G12" s="7"/>
      <c r="H12" s="1"/>
      <c r="I12" s="1"/>
    </row>
    <row r="13" spans="1:9" ht="45" x14ac:dyDescent="0.25">
      <c r="A13" s="1" t="s">
        <v>27</v>
      </c>
      <c r="B13" s="3" t="s">
        <v>28</v>
      </c>
      <c r="C13" s="14">
        <v>150</v>
      </c>
      <c r="D13" s="27">
        <v>5.4</v>
      </c>
      <c r="E13" s="27">
        <v>4.9000000000000004</v>
      </c>
      <c r="F13" s="27">
        <v>22.8</v>
      </c>
      <c r="G13" s="27">
        <v>196.8</v>
      </c>
      <c r="H13" s="28">
        <v>11.97</v>
      </c>
      <c r="I13" s="28">
        <v>11.97</v>
      </c>
    </row>
    <row r="14" spans="1:9" ht="33.75" x14ac:dyDescent="0.25">
      <c r="A14" s="1" t="str">
        <f>VLOOKUP($B14,[1]Выпека!$A$5:$V$56,22,FALSE)</f>
        <v>ПР</v>
      </c>
      <c r="B14" s="3" t="s">
        <v>29</v>
      </c>
      <c r="C14" s="8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2.58</v>
      </c>
      <c r="I14" s="2">
        <v>2.58</v>
      </c>
    </row>
    <row r="15" spans="1:9" ht="45" x14ac:dyDescent="0.25">
      <c r="A15" s="1" t="str">
        <f>VLOOKUP($B15,[1]Выпека!$A$5:$V$56,22,FALSE)</f>
        <v>ПР</v>
      </c>
      <c r="B15" s="3" t="s">
        <v>30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1.84</v>
      </c>
      <c r="I15" s="2">
        <v>1.84</v>
      </c>
    </row>
    <row r="16" spans="1:9" ht="56.25" x14ac:dyDescent="0.25">
      <c r="A16" s="1" t="s">
        <v>31</v>
      </c>
      <c r="B16" s="3" t="s">
        <v>32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67.5" x14ac:dyDescent="0.25">
      <c r="A17" s="5" t="s">
        <v>33</v>
      </c>
      <c r="B17" s="3" t="s">
        <v>34</v>
      </c>
      <c r="C17" s="8">
        <v>200</v>
      </c>
      <c r="D17" s="2">
        <v>3.8</v>
      </c>
      <c r="E17" s="2">
        <v>2.9</v>
      </c>
      <c r="F17" s="2">
        <v>11.3</v>
      </c>
      <c r="G17" s="2">
        <v>86</v>
      </c>
      <c r="H17" s="2">
        <v>15.23</v>
      </c>
      <c r="I17" s="2">
        <v>15.23</v>
      </c>
    </row>
    <row r="18" spans="1:9" x14ac:dyDescent="0.25">
      <c r="A18" s="1"/>
      <c r="B18" s="3"/>
      <c r="C18" s="4"/>
      <c r="D18" s="9"/>
      <c r="E18" s="9"/>
      <c r="F18" s="9"/>
      <c r="G18" s="9"/>
      <c r="H18" s="2"/>
      <c r="I18" s="2"/>
    </row>
    <row r="19" spans="1:9" x14ac:dyDescent="0.25">
      <c r="A19" s="1"/>
      <c r="B19" s="12" t="s">
        <v>11</v>
      </c>
      <c r="C19" s="11">
        <f>C18+C17+C15+C14+C13+C10+C9</f>
        <v>540</v>
      </c>
      <c r="D19" s="11">
        <f>D18+D17+D15+D14+D13+D10+D9</f>
        <v>19.919999999999998</v>
      </c>
      <c r="E19" s="11">
        <f>E18+E17+E15+E14+E13+E10+E9</f>
        <v>20.010000000000002</v>
      </c>
      <c r="F19" s="11">
        <f>F18+F17+F15+F14+F13+F10+F9</f>
        <v>60.63</v>
      </c>
      <c r="G19" s="11">
        <f>G18+G17+G15+G14+G13+G10+G9</f>
        <v>576.97</v>
      </c>
      <c r="H19" s="11">
        <f>H17+H15+H14+H13+H10+H9</f>
        <v>102</v>
      </c>
      <c r="I19" s="11">
        <f>I17+I15+I14+I13+I10+I9</f>
        <v>103.62</v>
      </c>
    </row>
    <row r="20" spans="1:9" x14ac:dyDescent="0.25">
      <c r="A20" s="1"/>
      <c r="B20" s="12"/>
      <c r="C20" s="15"/>
      <c r="D20" s="15"/>
      <c r="E20" s="15"/>
      <c r="F20" s="15"/>
      <c r="G20" s="15"/>
      <c r="H20" s="11"/>
      <c r="I20" s="11"/>
    </row>
    <row r="21" spans="1:9" x14ac:dyDescent="0.25">
      <c r="A21" s="1"/>
      <c r="B21" s="15" t="s">
        <v>12</v>
      </c>
      <c r="C21" s="1"/>
      <c r="D21" s="1"/>
      <c r="E21" s="1"/>
      <c r="F21" s="1"/>
      <c r="G21" s="1"/>
      <c r="H21" s="1"/>
      <c r="I21" s="1"/>
    </row>
    <row r="22" spans="1:9" x14ac:dyDescent="0.25">
      <c r="A22" s="1" t="str">
        <f>VLOOKUP($B22,[1]Напитки!$A$5:$V$34,22,FALSE)</f>
        <v>ПР</v>
      </c>
      <c r="B22" s="3" t="s">
        <v>13</v>
      </c>
      <c r="C22" s="1">
        <f>VLOOKUP($B22,[1]Напитки!$A$5:$Q$34,2,FALSE)</f>
        <v>200</v>
      </c>
      <c r="D22" s="2">
        <f>VLOOKUP($B22,[1]Напитки!$A$5:$Q$34,5,FALSE)</f>
        <v>5.8</v>
      </c>
      <c r="E22" s="2">
        <f>VLOOKUP($B22,[1]Напитки!$A$5:$Q$34,6,FALSE)</f>
        <v>5</v>
      </c>
      <c r="F22" s="2">
        <f>VLOOKUP($B22,[1]Напитки!$A$5:$Q$34,7,FALSE)</f>
        <v>9.6</v>
      </c>
      <c r="G22" s="2">
        <f>VLOOKUP($B22,[1]Напитки!$A$5:$Q$34,8,FALSE)</f>
        <v>107</v>
      </c>
      <c r="H22" s="2"/>
      <c r="I22" s="2">
        <f>I23</f>
        <v>13.8</v>
      </c>
    </row>
    <row r="23" spans="1:9" x14ac:dyDescent="0.25">
      <c r="A23" s="1"/>
      <c r="B23" s="12" t="s">
        <v>11</v>
      </c>
      <c r="C23" s="1">
        <f>SUM(C22)</f>
        <v>200</v>
      </c>
      <c r="D23" s="11">
        <f>SUM(D22)</f>
        <v>5.8</v>
      </c>
      <c r="E23" s="11">
        <f>SUM(E22)</f>
        <v>5</v>
      </c>
      <c r="F23" s="11">
        <f>SUM(F22)</f>
        <v>9.6</v>
      </c>
      <c r="G23" s="11">
        <f>SUM(G22)</f>
        <v>107</v>
      </c>
      <c r="H23" s="11"/>
      <c r="I23" s="11">
        <v>13.8</v>
      </c>
    </row>
    <row r="24" spans="1:9" x14ac:dyDescent="0.25">
      <c r="A24" s="1"/>
      <c r="B24" s="15" t="s">
        <v>35</v>
      </c>
      <c r="C24" s="1"/>
      <c r="D24" s="2"/>
      <c r="E24" s="2"/>
      <c r="F24" s="2"/>
      <c r="G24" s="2"/>
      <c r="H24" s="2"/>
      <c r="I24" s="2"/>
    </row>
    <row r="25" spans="1:9" ht="45" x14ac:dyDescent="0.25">
      <c r="A25" s="1" t="s">
        <v>36</v>
      </c>
      <c r="B25" s="3" t="s">
        <v>37</v>
      </c>
      <c r="C25" s="4">
        <v>60</v>
      </c>
      <c r="D25" s="6">
        <v>0.8</v>
      </c>
      <c r="E25" s="6">
        <v>2.7</v>
      </c>
      <c r="F25" s="6">
        <v>14.6</v>
      </c>
      <c r="G25" s="7">
        <v>45.6</v>
      </c>
      <c r="H25" s="2"/>
      <c r="I25" s="2">
        <v>5.56</v>
      </c>
    </row>
    <row r="26" spans="1:9" x14ac:dyDescent="0.25">
      <c r="A26" s="1">
        <v>102</v>
      </c>
      <c r="B26" s="13" t="s">
        <v>18</v>
      </c>
      <c r="C26" s="4">
        <v>250</v>
      </c>
      <c r="D26" s="9">
        <v>5.49</v>
      </c>
      <c r="E26" s="9">
        <v>5.27</v>
      </c>
      <c r="F26" s="9">
        <v>7.34</v>
      </c>
      <c r="G26" s="17">
        <v>145.75</v>
      </c>
      <c r="H26" s="2"/>
      <c r="I26" s="2">
        <v>9.7799999999999994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x14ac:dyDescent="0.25">
      <c r="A28" s="1">
        <v>229</v>
      </c>
      <c r="B28" s="13" t="s">
        <v>38</v>
      </c>
      <c r="C28" s="4">
        <v>100</v>
      </c>
      <c r="D28" s="9">
        <v>9.6300000000000008</v>
      </c>
      <c r="E28" s="9">
        <v>7.43</v>
      </c>
      <c r="F28" s="9">
        <v>25.7</v>
      </c>
      <c r="G28" s="17">
        <v>157.5</v>
      </c>
      <c r="H28" s="1"/>
      <c r="I28" s="1">
        <v>51.35</v>
      </c>
    </row>
    <row r="29" spans="1:9" x14ac:dyDescent="0.25">
      <c r="A29" s="1"/>
      <c r="B29" s="3"/>
      <c r="C29" s="4"/>
      <c r="D29" s="9"/>
      <c r="E29" s="9"/>
      <c r="F29" s="9"/>
      <c r="G29" s="17"/>
      <c r="H29" s="1"/>
      <c r="I29" s="1"/>
    </row>
    <row r="30" spans="1:9" ht="45" x14ac:dyDescent="0.25">
      <c r="A30" s="5" t="s">
        <v>39</v>
      </c>
      <c r="B30" s="3" t="s">
        <v>40</v>
      </c>
      <c r="C30" s="8">
        <v>150</v>
      </c>
      <c r="D30" s="6">
        <v>3.2</v>
      </c>
      <c r="E30" s="6">
        <v>5.2</v>
      </c>
      <c r="F30" s="6">
        <v>29.8</v>
      </c>
      <c r="G30" s="7">
        <v>169.4</v>
      </c>
      <c r="H30" s="1"/>
      <c r="I30" s="1">
        <v>21.43</v>
      </c>
    </row>
    <row r="31" spans="1:9" x14ac:dyDescent="0.25">
      <c r="A31" s="1" t="s">
        <v>10</v>
      </c>
      <c r="B31" s="26" t="s">
        <v>41</v>
      </c>
      <c r="C31" s="8">
        <v>50</v>
      </c>
      <c r="D31" s="14">
        <v>3.83</v>
      </c>
      <c r="E31" s="14">
        <v>0.5</v>
      </c>
      <c r="F31" s="14">
        <v>0.75</v>
      </c>
      <c r="G31" s="14">
        <v>116.9</v>
      </c>
      <c r="H31" s="2"/>
      <c r="I31" s="2">
        <v>4.3</v>
      </c>
    </row>
    <row r="32" spans="1:9" ht="48" x14ac:dyDescent="0.25">
      <c r="A32" s="1" t="e">
        <f>VLOOKUP($B32,[1]Выпека!$A$5:$V$56,22,FALSE)</f>
        <v>#N/A</v>
      </c>
      <c r="B32" s="29" t="s">
        <v>14</v>
      </c>
      <c r="C32" s="4">
        <v>30</v>
      </c>
      <c r="D32" s="9">
        <v>2</v>
      </c>
      <c r="E32" s="9">
        <v>0.4</v>
      </c>
      <c r="F32" s="9">
        <v>10</v>
      </c>
      <c r="G32" s="9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42</v>
      </c>
      <c r="C33" s="1">
        <v>20</v>
      </c>
      <c r="D33" s="9">
        <v>1.1200000000000001</v>
      </c>
      <c r="E33" s="9">
        <v>0.22</v>
      </c>
      <c r="F33" s="9">
        <v>0.34</v>
      </c>
      <c r="G33" s="9">
        <v>45.98</v>
      </c>
      <c r="H33" s="2"/>
      <c r="I33" s="2">
        <v>1.84</v>
      </c>
    </row>
    <row r="34" spans="1:9" x14ac:dyDescent="0.25">
      <c r="A34" s="1"/>
      <c r="B34" s="3"/>
      <c r="C34" s="1"/>
      <c r="D34" s="9"/>
      <c r="E34" s="9"/>
      <c r="F34" s="9"/>
      <c r="G34" s="9"/>
      <c r="H34" s="2"/>
      <c r="I34" s="2"/>
    </row>
    <row r="35" spans="1:9" ht="45" x14ac:dyDescent="0.25">
      <c r="A35" s="1" t="s">
        <v>15</v>
      </c>
      <c r="B35" s="3" t="s">
        <v>19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/>
      <c r="I35" s="2">
        <v>7.74</v>
      </c>
    </row>
    <row r="36" spans="1:9" x14ac:dyDescent="0.25">
      <c r="A36" s="1"/>
      <c r="B36" s="3"/>
      <c r="C36" s="4"/>
      <c r="D36" s="9"/>
      <c r="E36" s="9"/>
      <c r="F36" s="9"/>
      <c r="G36" s="9"/>
      <c r="H36" s="2"/>
      <c r="I36" s="2"/>
    </row>
    <row r="37" spans="1:9" x14ac:dyDescent="0.25">
      <c r="A37" s="1"/>
      <c r="B37" s="12" t="s">
        <v>11</v>
      </c>
      <c r="C37" s="18">
        <f>C35+C33+C31+C30+C28+C26+C25</f>
        <v>830</v>
      </c>
      <c r="D37" s="11">
        <f>D35+D33+D31+D30+D28+D26+D25</f>
        <v>24.170000000000005</v>
      </c>
      <c r="E37" s="11">
        <f>E35+E33+E31+E30+E28+E26+E25</f>
        <v>21.419999999999998</v>
      </c>
      <c r="F37" s="11">
        <f>F35+F33+F31+F30+F28+F26+F25</f>
        <v>94.23</v>
      </c>
      <c r="G37" s="11">
        <f>G35+G33+G31+G30+G28+G26+G25</f>
        <v>748.03000000000009</v>
      </c>
      <c r="H37" s="11">
        <f>SUM(H25:H36)</f>
        <v>0</v>
      </c>
      <c r="I37" s="11">
        <f>SUM(I25:I35)</f>
        <v>102</v>
      </c>
    </row>
    <row r="38" spans="1:9" x14ac:dyDescent="0.25">
      <c r="A38" s="1"/>
      <c r="B38" s="10" t="s">
        <v>20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43</v>
      </c>
      <c r="C39" s="8">
        <v>100</v>
      </c>
      <c r="D39" s="9">
        <v>3.12</v>
      </c>
      <c r="E39" s="9">
        <v>5.22</v>
      </c>
      <c r="F39" s="9">
        <v>11.34</v>
      </c>
      <c r="G39" s="9">
        <v>145.97999999999999</v>
      </c>
      <c r="H39" s="2"/>
      <c r="I39" s="2">
        <v>14.96</v>
      </c>
    </row>
    <row r="40" spans="1:9" ht="22.5" x14ac:dyDescent="0.25">
      <c r="A40" s="5" t="s">
        <v>44</v>
      </c>
      <c r="B40" s="13" t="s">
        <v>45</v>
      </c>
      <c r="C40" s="8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6.66</v>
      </c>
    </row>
    <row r="41" spans="1:9" x14ac:dyDescent="0.25">
      <c r="A41" s="5"/>
      <c r="B41" s="10"/>
      <c r="C41" s="11"/>
      <c r="D41" s="11"/>
      <c r="E41" s="11"/>
      <c r="F41" s="11"/>
      <c r="G41" s="11"/>
      <c r="H41" s="15"/>
      <c r="I41" s="11"/>
    </row>
    <row r="42" spans="1:9" x14ac:dyDescent="0.25">
      <c r="A42" s="1"/>
      <c r="B42" s="10"/>
      <c r="C42" s="11"/>
      <c r="D42" s="11"/>
      <c r="E42" s="11"/>
      <c r="F42" s="11"/>
      <c r="G42" s="11"/>
      <c r="H42" s="11"/>
      <c r="I42" s="11"/>
    </row>
    <row r="43" spans="1:9" x14ac:dyDescent="0.25">
      <c r="A43" s="1"/>
      <c r="B43" s="3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3"/>
      <c r="C44" s="1"/>
      <c r="D44" s="2"/>
      <c r="E44" s="2"/>
      <c r="F44" s="2"/>
      <c r="G44" s="2"/>
      <c r="H44" s="2"/>
      <c r="I44" s="2"/>
    </row>
    <row r="45" spans="1:9" x14ac:dyDescent="0.25">
      <c r="A45" s="1"/>
      <c r="B45" s="3"/>
      <c r="C45" s="1"/>
      <c r="D45" s="2"/>
      <c r="E45" s="2"/>
      <c r="F45" s="2"/>
      <c r="G45" s="2"/>
      <c r="H45" s="2"/>
      <c r="I45" s="2"/>
    </row>
    <row r="46" spans="1:9" x14ac:dyDescent="0.25">
      <c r="A46" s="1"/>
      <c r="B46" s="10"/>
      <c r="C46" s="1"/>
      <c r="D46" s="11"/>
      <c r="E46" s="11"/>
      <c r="F46" s="11"/>
      <c r="G46" s="11"/>
      <c r="H46" s="11"/>
      <c r="I46" s="11"/>
    </row>
    <row r="47" spans="1:9" x14ac:dyDescent="0.25">
      <c r="A47" s="1"/>
      <c r="B47" s="15"/>
      <c r="C47" s="1"/>
      <c r="D47" s="2"/>
      <c r="E47" s="2"/>
      <c r="F47" s="2"/>
      <c r="G47" s="2"/>
      <c r="H47" s="2"/>
      <c r="I47" s="2"/>
    </row>
    <row r="48" spans="1:9" x14ac:dyDescent="0.25">
      <c r="A48" s="1"/>
      <c r="B48" s="3"/>
      <c r="C48" s="1"/>
      <c r="D48" s="1"/>
      <c r="E48" s="1"/>
      <c r="F48" s="1"/>
      <c r="G48" s="1"/>
      <c r="H48" s="2"/>
      <c r="I48" s="2"/>
    </row>
    <row r="49" spans="1:9" x14ac:dyDescent="0.25">
      <c r="A49" s="1"/>
      <c r="B49" s="12"/>
      <c r="C49" s="1"/>
      <c r="D49" s="11"/>
      <c r="E49" s="11"/>
      <c r="F49" s="11"/>
      <c r="G49" s="11"/>
      <c r="H49" s="11"/>
      <c r="I49" s="11"/>
    </row>
    <row r="50" spans="1:9" x14ac:dyDescent="0.25">
      <c r="A50" s="1"/>
      <c r="B50" s="12" t="s">
        <v>16</v>
      </c>
      <c r="C50" s="1"/>
      <c r="D50" s="11">
        <f>D41+D37+D19</f>
        <v>44.09</v>
      </c>
      <c r="E50" s="11">
        <f t="shared" ref="E50:G50" si="0">E41+E37+E19</f>
        <v>41.43</v>
      </c>
      <c r="F50" s="11">
        <f t="shared" si="0"/>
        <v>154.86000000000001</v>
      </c>
      <c r="G50" s="11">
        <f t="shared" si="0"/>
        <v>1325</v>
      </c>
      <c r="H50" s="11"/>
      <c r="I50" s="11">
        <f>I49+H47</f>
        <v>0</v>
      </c>
    </row>
  </sheetData>
  <mergeCells count="11">
    <mergeCell ref="A1:I1"/>
    <mergeCell ref="A2:I2"/>
    <mergeCell ref="A3:I3"/>
    <mergeCell ref="A4:I4"/>
    <mergeCell ref="A5:A6"/>
    <mergeCell ref="B5:B6"/>
    <mergeCell ref="C5:C6"/>
    <mergeCell ref="D5:F5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2024-09-18T00:27:49Z</dcterms:modified>
</cp:coreProperties>
</file>