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Сентябрь\"/>
    </mc:Choice>
  </mc:AlternateContent>
  <xr:revisionPtr revIDLastSave="0" documentId="13_ncr:1_{63A63212-6D68-4286-9F0E-A81799C9DD14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" l="1"/>
  <c r="G38" i="1"/>
  <c r="F38" i="1"/>
  <c r="E38" i="1"/>
  <c r="D38" i="1"/>
  <c r="C38" i="1"/>
  <c r="A36" i="1"/>
  <c r="I33" i="1"/>
  <c r="G33" i="1"/>
  <c r="G44" i="1" s="1"/>
  <c r="F33" i="1"/>
  <c r="F44" i="1" s="1"/>
  <c r="E33" i="1"/>
  <c r="E44" i="1" s="1"/>
  <c r="D33" i="1"/>
  <c r="D44" i="1" s="1"/>
  <c r="C33" i="1"/>
  <c r="A30" i="1"/>
  <c r="I21" i="1"/>
  <c r="D21" i="1"/>
  <c r="C21" i="1"/>
  <c r="G20" i="1"/>
  <c r="G21" i="1" s="1"/>
  <c r="F20" i="1"/>
  <c r="F21" i="1" s="1"/>
  <c r="E20" i="1"/>
  <c r="E21" i="1" s="1"/>
  <c r="D20" i="1"/>
  <c r="C20" i="1"/>
  <c r="A20" i="1"/>
  <c r="I18" i="1"/>
  <c r="G18" i="1"/>
  <c r="F18" i="1"/>
  <c r="E18" i="1"/>
  <c r="D18" i="1"/>
  <c r="C17" i="1"/>
  <c r="C18" i="1" s="1"/>
  <c r="A14" i="1"/>
</calcChain>
</file>

<file path=xl/sharedStrings.xml><?xml version="1.0" encoding="utf-8"?>
<sst xmlns="http://schemas.openxmlformats.org/spreadsheetml/2006/main" count="50" uniqueCount="43">
  <si>
    <t>МЕНЮ</t>
  </si>
  <si>
    <t>питание детей</t>
  </si>
  <si>
    <t>(начальная с 7 до 11 лет)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</si>
  <si>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</si>
  <si>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</si>
  <si>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</si>
  <si>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</si>
  <si>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</si>
  <si>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</si>
  <si>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</si>
  <si>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</si>
  <si>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</si>
  <si>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</si>
  <si>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ПР</t>
  </si>
  <si>
    <t>ХЛЕБ РЖАНО ПШЕНИЧНЫЙ</t>
  </si>
  <si>
    <t>Итого</t>
  </si>
  <si>
    <t>II завтрак</t>
  </si>
  <si>
    <t xml:space="preserve">МОЛОКО </t>
  </si>
  <si>
    <t>Горячий обед</t>
  </si>
  <si>
    <t>4г</t>
  </si>
  <si>
    <t xml:space="preserve">ХЛЕБ ПШЕНИЧНЫЙ </t>
  </si>
  <si>
    <t>2гн</t>
  </si>
  <si>
    <t>Полдник</t>
  </si>
  <si>
    <t>ЧАЙ С САХАРОМ</t>
  </si>
  <si>
    <t>Итого за день</t>
  </si>
  <si>
    <t>10 сентября 2024г</t>
  </si>
  <si>
    <t>цена с меньшей наценкой для учащихся</t>
  </si>
  <si>
    <t>Цена с 70% нценкой</t>
  </si>
  <si>
    <t>ГОРОХ ЗЕЛЕНЫЙ КОНСЕРВИРОВАННЫЙ</t>
  </si>
  <si>
    <t>РИС ОТВАРНОЙ</t>
  </si>
  <si>
    <t>294-2011</t>
  </si>
  <si>
    <t>КОТЛЕТА из   КУРИЦЫ(95/5) с маслом</t>
  </si>
  <si>
    <t>8з</t>
  </si>
  <si>
    <t>CАЛАТ ИЗ БЕЛОКОЧАННОЙ КАПУСТЫ с МОРКОВЬЮ</t>
  </si>
  <si>
    <t>103-2011</t>
  </si>
  <si>
    <t>СУП КАРТОФЕЛЬНЫЙ С МАКАРОННЫМИ ИЗДЕЛИЯМИ</t>
  </si>
  <si>
    <t>11г</t>
  </si>
  <si>
    <t>ПЮРЕ КАРТОФЕЛЬНОЕ</t>
  </si>
  <si>
    <t>РЫБА, ТУШЕННАЯ В ТОМАТЕ С ОВОЩАМИ (70/40)</t>
  </si>
  <si>
    <t>54-4гн 2020</t>
  </si>
  <si>
    <t>КОМПОТ ИЗ ИЗЮМА</t>
  </si>
  <si>
    <t>БУЛОЧКА ДОМАШНЯЯ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</si>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</sst>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&#1053;&#1086;&#1074;&#1086;&#1089;&#1080;&#1073;%20%2023-24%20&#1091;&#1095;.&#1075;&#1086;&#1076;%207%20&#1076;&#1086;%2011%20&#1083;&#1077;&#1090;%20&#1082;&#1086;&#1087;&#1080;&#1103;%20-%20&#1082;&#1086;&#1087;&#1080;&#1103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1"/>
      <sheetName val="РП с 7 до 11 лет"/>
      <sheetName val="Лист1 с 7 до 11 лет"/>
      <sheetName val="Лист2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4"/>
  <sheetViews>
    <sheetView tabSelected="1" topLeftCell="A28" zoomScaleNormal="100" workbookViewId="0">
      <selection sqref="A1:I44"/>
    </sheetView>
  </sheetViews>
  <sheetFormatPr defaultRowHeight="15" x14ac:dyDescent="0.25"/>
  <sheetData>
    <row r="1" spans="1:9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9" t="s">
        <v>25</v>
      </c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2" t="s">
        <v>2</v>
      </c>
      <c r="B4" s="22"/>
      <c r="C4" s="22"/>
      <c r="D4" s="22"/>
      <c r="E4" s="22"/>
      <c r="F4" s="22"/>
      <c r="G4" s="22"/>
      <c r="H4" s="22"/>
      <c r="I4" s="22"/>
    </row>
    <row r="5" spans="1:9" ht="15" customHeight="1" x14ac:dyDescent="0.25">
      <c r="A5" s="20" t="s">
        <v>3</v>
      </c>
      <c r="B5" s="20" t="s">
        <v>4</v>
      </c>
      <c r="C5" s="21" t="s">
        <v>5</v>
      </c>
      <c r="D5" s="20" t="s">
        <v>6</v>
      </c>
      <c r="E5" s="20"/>
      <c r="F5" s="20"/>
      <c r="G5" s="18" t="s">
        <v>7</v>
      </c>
      <c r="H5" s="18" t="s">
        <v>26</v>
      </c>
      <c r="I5" s="18" t="s">
        <v>27</v>
      </c>
    </row>
    <row r="6" spans="1:9" ht="45" x14ac:dyDescent="0.25">
      <c r="A6" s="20"/>
      <c r="B6" s="20"/>
      <c r="C6" s="21"/>
      <c r="D6" s="1" t="s">
        <v>8</v>
      </c>
      <c r="E6" s="1" t="s">
        <v>9</v>
      </c>
      <c r="F6" s="1" t="s">
        <v>10</v>
      </c>
      <c r="G6" s="18"/>
      <c r="H6" s="18"/>
      <c r="I6" s="18"/>
    </row>
    <row r="7" spans="1:9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</row>
    <row r="8" spans="1:9" x14ac:dyDescent="0.25">
      <c r="A8" s="2"/>
      <c r="B8" s="3" t="s">
        <v>11</v>
      </c>
      <c r="C8" s="2"/>
      <c r="D8" s="4"/>
      <c r="E8" s="4"/>
      <c r="F8" s="4"/>
      <c r="G8" s="4"/>
      <c r="H8" s="4"/>
      <c r="I8" s="4"/>
    </row>
    <row r="9" spans="1:9" ht="56.25" x14ac:dyDescent="0.25">
      <c r="A9" s="2" t="s">
        <v>13</v>
      </c>
      <c r="B9" s="5" t="s">
        <v>28</v>
      </c>
      <c r="C9" s="2">
        <v>60</v>
      </c>
      <c r="D9" s="4">
        <v>1.17</v>
      </c>
      <c r="E9" s="4">
        <v>0.1</v>
      </c>
      <c r="F9" s="4">
        <v>3.5</v>
      </c>
      <c r="G9" s="4">
        <v>22.1</v>
      </c>
      <c r="H9" s="4"/>
      <c r="I9" s="4">
        <v>23.96</v>
      </c>
    </row>
    <row r="10" spans="1:9" ht="33.75" x14ac:dyDescent="0.25">
      <c r="A10" s="2" t="s">
        <v>19</v>
      </c>
      <c r="B10" s="5" t="s">
        <v>29</v>
      </c>
      <c r="C10" s="2">
        <v>150</v>
      </c>
      <c r="D10" s="4">
        <v>3.7</v>
      </c>
      <c r="E10" s="4">
        <v>4.8</v>
      </c>
      <c r="F10" s="4">
        <v>36.5</v>
      </c>
      <c r="G10" s="4">
        <v>203.5</v>
      </c>
      <c r="H10" s="4"/>
      <c r="I10" s="4">
        <v>16.93</v>
      </c>
    </row>
    <row r="11" spans="1:9" x14ac:dyDescent="0.25">
      <c r="A11" s="2"/>
      <c r="B11" s="5"/>
      <c r="C11" s="2"/>
      <c r="D11" s="4"/>
      <c r="E11" s="4"/>
      <c r="F11" s="4"/>
      <c r="G11" s="4"/>
      <c r="H11" s="4"/>
      <c r="I11" s="4">
        <v>9.52</v>
      </c>
    </row>
    <row r="12" spans="1:9" ht="56.25" x14ac:dyDescent="0.25">
      <c r="A12" s="2" t="s">
        <v>30</v>
      </c>
      <c r="B12" s="5" t="s">
        <v>31</v>
      </c>
      <c r="C12" s="10">
        <v>100</v>
      </c>
      <c r="D12" s="4">
        <v>8.7200000000000006</v>
      </c>
      <c r="E12" s="4">
        <v>12.38</v>
      </c>
      <c r="F12" s="4">
        <v>18.14</v>
      </c>
      <c r="G12" s="4">
        <v>163</v>
      </c>
      <c r="H12" s="4"/>
      <c r="I12" s="4">
        <v>53.89</v>
      </c>
    </row>
    <row r="13" spans="1:9" x14ac:dyDescent="0.25">
      <c r="A13" s="2"/>
      <c r="B13" s="5"/>
      <c r="C13" s="2"/>
      <c r="D13" s="4"/>
      <c r="E13" s="4"/>
      <c r="F13" s="4"/>
      <c r="G13" s="4"/>
      <c r="H13" s="4"/>
      <c r="I13" s="4"/>
    </row>
    <row r="14" spans="1:9" ht="33.75" x14ac:dyDescent="0.25">
      <c r="A14" s="2" t="str">
        <f>VLOOKUP($B15,[1]Выпека!$A$5:$V$56,22,FALSE)</f>
        <v>ПР</v>
      </c>
      <c r="B14" s="5" t="s">
        <v>20</v>
      </c>
      <c r="C14" s="6">
        <v>30</v>
      </c>
      <c r="D14" s="8">
        <v>2.2999999999999998</v>
      </c>
      <c r="E14" s="8">
        <v>0.3</v>
      </c>
      <c r="F14" s="8">
        <v>0.45</v>
      </c>
      <c r="G14" s="8">
        <v>70.14</v>
      </c>
      <c r="H14" s="4"/>
      <c r="I14" s="4">
        <v>2.58</v>
      </c>
    </row>
    <row r="15" spans="1:9" ht="45" x14ac:dyDescent="0.25">
      <c r="A15" s="2" t="s">
        <v>13</v>
      </c>
      <c r="B15" s="5" t="s">
        <v>14</v>
      </c>
      <c r="C15" s="6">
        <v>20</v>
      </c>
      <c r="D15" s="11">
        <v>1.1200000000000001</v>
      </c>
      <c r="E15" s="11">
        <v>0.22</v>
      </c>
      <c r="F15" s="11">
        <v>0.34</v>
      </c>
      <c r="G15" s="11">
        <v>45.98</v>
      </c>
      <c r="H15" s="4"/>
      <c r="I15" s="4">
        <v>1.84</v>
      </c>
    </row>
    <row r="16" spans="1:9" x14ac:dyDescent="0.25">
      <c r="A16" s="2"/>
      <c r="B16" s="5"/>
      <c r="C16" s="2"/>
      <c r="D16" s="4"/>
      <c r="E16" s="4"/>
      <c r="F16" s="4"/>
      <c r="G16" s="4"/>
      <c r="H16" s="4"/>
      <c r="I16" s="4"/>
    </row>
    <row r="17" spans="1:9" ht="22.5" x14ac:dyDescent="0.25">
      <c r="A17" s="2" t="s">
        <v>21</v>
      </c>
      <c r="B17" s="5" t="s">
        <v>23</v>
      </c>
      <c r="C17" s="10">
        <f>VLOOKUP($B17, [2]напитки!$A$1:$R$34, 2, FALSE)</f>
        <v>200</v>
      </c>
      <c r="D17" s="8">
        <v>0.2</v>
      </c>
      <c r="E17" s="8">
        <v>0</v>
      </c>
      <c r="F17" s="8">
        <v>6.4</v>
      </c>
      <c r="G17" s="9">
        <v>26.8</v>
      </c>
      <c r="H17" s="4"/>
      <c r="I17" s="4">
        <v>2.8</v>
      </c>
    </row>
    <row r="18" spans="1:9" x14ac:dyDescent="0.25">
      <c r="A18" s="2"/>
      <c r="B18" s="23" t="s">
        <v>15</v>
      </c>
      <c r="C18" s="3">
        <f>SUM(C9:C17)</f>
        <v>560</v>
      </c>
      <c r="D18" s="3">
        <f>SUM(D9:D17)</f>
        <v>17.21</v>
      </c>
      <c r="E18" s="3">
        <f>SUM(E9:E17)</f>
        <v>17.8</v>
      </c>
      <c r="F18" s="3">
        <f>SUM(F9:F17)</f>
        <v>65.330000000000013</v>
      </c>
      <c r="G18" s="3">
        <f>SUM(G9:G17)</f>
        <v>531.52</v>
      </c>
      <c r="H18" s="13"/>
      <c r="I18" s="13">
        <f>I17+I15+I14+I12+I10+I9</f>
        <v>102</v>
      </c>
    </row>
    <row r="19" spans="1:9" x14ac:dyDescent="0.25">
      <c r="A19" s="2"/>
      <c r="B19" s="3" t="s">
        <v>16</v>
      </c>
      <c r="C19" s="2"/>
      <c r="D19" s="2"/>
      <c r="E19" s="2"/>
      <c r="F19" s="2"/>
      <c r="G19" s="2"/>
      <c r="H19" s="2"/>
      <c r="I19" s="2"/>
    </row>
    <row r="20" spans="1:9" x14ac:dyDescent="0.25">
      <c r="A20" s="2" t="str">
        <f>VLOOKUP($B20,[1]Напитки!$A$5:$V$34,22,FALSE)</f>
        <v>ПР</v>
      </c>
      <c r="B20" s="5" t="s">
        <v>17</v>
      </c>
      <c r="C20" s="2">
        <f>VLOOKUP($B20,[1]Напитки!$A$5:$Q$34,2,FALSE)</f>
        <v>200</v>
      </c>
      <c r="D20" s="4">
        <f>VLOOKUP($B20,[1]Напитки!$A$5:$Q$34,5,FALSE)</f>
        <v>5.8</v>
      </c>
      <c r="E20" s="4">
        <f>VLOOKUP($B20,[1]Напитки!$A$5:$Q$34,6,FALSE)</f>
        <v>5</v>
      </c>
      <c r="F20" s="4">
        <f>VLOOKUP($B20,[1]Напитки!$A$5:$Q$34,7,FALSE)</f>
        <v>9.6</v>
      </c>
      <c r="G20" s="4">
        <f>VLOOKUP($B20,[1]Напитки!$A$5:$Q$34,8,FALSE)</f>
        <v>107</v>
      </c>
      <c r="H20" s="4"/>
      <c r="I20" s="4">
        <v>13.8</v>
      </c>
    </row>
    <row r="21" spans="1:9" x14ac:dyDescent="0.25">
      <c r="A21" s="2"/>
      <c r="B21" s="14" t="s">
        <v>15</v>
      </c>
      <c r="C21" s="2">
        <f t="shared" ref="C21:I21" si="0">SUM(C20)</f>
        <v>200</v>
      </c>
      <c r="D21" s="13">
        <f t="shared" si="0"/>
        <v>5.8</v>
      </c>
      <c r="E21" s="13">
        <f t="shared" si="0"/>
        <v>5</v>
      </c>
      <c r="F21" s="13">
        <f t="shared" si="0"/>
        <v>9.6</v>
      </c>
      <c r="G21" s="13">
        <f t="shared" si="0"/>
        <v>107</v>
      </c>
      <c r="H21" s="13"/>
      <c r="I21" s="13">
        <f t="shared" si="0"/>
        <v>13.8</v>
      </c>
    </row>
    <row r="22" spans="1:9" x14ac:dyDescent="0.25">
      <c r="A22" s="2"/>
      <c r="B22" s="23"/>
      <c r="C22" s="2"/>
      <c r="D22" s="4"/>
      <c r="E22" s="4"/>
      <c r="F22" s="4"/>
      <c r="G22" s="4"/>
      <c r="H22" s="4"/>
      <c r="I22" s="4"/>
    </row>
    <row r="23" spans="1:9" x14ac:dyDescent="0.25">
      <c r="A23" s="2"/>
      <c r="B23" s="3" t="s">
        <v>18</v>
      </c>
      <c r="C23" s="2"/>
      <c r="D23" s="4"/>
      <c r="E23" s="4"/>
      <c r="F23" s="4"/>
      <c r="G23" s="4"/>
      <c r="H23" s="4"/>
      <c r="I23" s="4"/>
    </row>
    <row r="24" spans="1:9" x14ac:dyDescent="0.25">
      <c r="A24" s="2"/>
      <c r="B24" s="5"/>
      <c r="C24" s="2"/>
      <c r="D24" s="4"/>
      <c r="E24" s="4"/>
      <c r="F24" s="4"/>
      <c r="G24" s="4"/>
      <c r="H24" s="4"/>
      <c r="I24" s="4"/>
    </row>
    <row r="25" spans="1:9" ht="78.75" x14ac:dyDescent="0.25">
      <c r="A25" s="2" t="s">
        <v>32</v>
      </c>
      <c r="B25" s="5" t="s">
        <v>33</v>
      </c>
      <c r="C25" s="2">
        <v>60</v>
      </c>
      <c r="D25" s="4">
        <v>1</v>
      </c>
      <c r="E25" s="4">
        <v>6.1</v>
      </c>
      <c r="F25" s="4">
        <v>5.8</v>
      </c>
      <c r="G25" s="4">
        <v>81.5</v>
      </c>
      <c r="H25" s="4"/>
      <c r="I25" s="4">
        <v>5.96</v>
      </c>
    </row>
    <row r="26" spans="1:9" x14ac:dyDescent="0.25">
      <c r="A26" s="7" t="s">
        <v>34</v>
      </c>
      <c r="B26" s="15" t="s">
        <v>35</v>
      </c>
      <c r="C26" s="10">
        <v>250</v>
      </c>
      <c r="D26" s="8">
        <v>2.69</v>
      </c>
      <c r="E26" s="4">
        <v>2.84</v>
      </c>
      <c r="F26" s="4">
        <v>17.46</v>
      </c>
      <c r="G26" s="4">
        <v>118.25</v>
      </c>
      <c r="H26" s="4"/>
      <c r="I26" s="4">
        <v>11.96</v>
      </c>
    </row>
    <row r="27" spans="1:9" ht="33.75" x14ac:dyDescent="0.25">
      <c r="A27" s="2" t="s">
        <v>36</v>
      </c>
      <c r="B27" s="5" t="s">
        <v>37</v>
      </c>
      <c r="C27" s="2">
        <v>150</v>
      </c>
      <c r="D27" s="4">
        <v>3.2</v>
      </c>
      <c r="E27" s="4">
        <v>5.2</v>
      </c>
      <c r="F27" s="4">
        <v>19.8</v>
      </c>
      <c r="G27" s="4">
        <v>139.4</v>
      </c>
      <c r="H27" s="2"/>
      <c r="I27" s="2">
        <v>23.13</v>
      </c>
    </row>
    <row r="28" spans="1:9" x14ac:dyDescent="0.25">
      <c r="A28" s="2">
        <v>229</v>
      </c>
      <c r="B28" s="24" t="s">
        <v>38</v>
      </c>
      <c r="C28" s="2">
        <v>100</v>
      </c>
      <c r="D28" s="4">
        <v>12.9</v>
      </c>
      <c r="E28" s="4">
        <v>9.4</v>
      </c>
      <c r="F28" s="4">
        <v>30.73</v>
      </c>
      <c r="G28" s="4">
        <v>158.1</v>
      </c>
      <c r="H28" s="4"/>
      <c r="I28" s="4">
        <v>44.89</v>
      </c>
    </row>
    <row r="29" spans="1:9" x14ac:dyDescent="0.25">
      <c r="A29" s="7"/>
      <c r="B29" s="15"/>
      <c r="C29" s="2"/>
      <c r="D29" s="4"/>
      <c r="E29" s="4"/>
      <c r="F29" s="4"/>
      <c r="G29" s="4"/>
      <c r="H29" s="4"/>
      <c r="I29" s="4"/>
    </row>
    <row r="30" spans="1:9" ht="33.75" x14ac:dyDescent="0.25">
      <c r="A30" s="2" t="str">
        <f>VLOOKUP($B31,[1]Выпека!$A$5:$V$56,22,FALSE)</f>
        <v>ПР</v>
      </c>
      <c r="B30" s="5" t="s">
        <v>20</v>
      </c>
      <c r="C30" s="10">
        <v>20</v>
      </c>
      <c r="D30" s="11">
        <v>1.1200000000000001</v>
      </c>
      <c r="E30" s="11">
        <v>0.22</v>
      </c>
      <c r="F30" s="11">
        <v>0.34</v>
      </c>
      <c r="G30" s="11">
        <v>45.98</v>
      </c>
      <c r="H30" s="4"/>
      <c r="I30" s="4">
        <v>1.84</v>
      </c>
    </row>
    <row r="31" spans="1:9" ht="45" x14ac:dyDescent="0.25">
      <c r="A31" s="2" t="s">
        <v>12</v>
      </c>
      <c r="B31" s="5" t="s">
        <v>14</v>
      </c>
      <c r="C31" s="10">
        <v>50</v>
      </c>
      <c r="D31" s="16">
        <v>3.83</v>
      </c>
      <c r="E31" s="16">
        <v>0.5</v>
      </c>
      <c r="F31" s="16">
        <v>0.75</v>
      </c>
      <c r="G31" s="16">
        <v>116.9</v>
      </c>
      <c r="H31" s="4"/>
      <c r="I31" s="4">
        <v>4.3</v>
      </c>
    </row>
    <row r="32" spans="1:9" ht="33.75" x14ac:dyDescent="0.25">
      <c r="A32" s="7" t="s">
        <v>39</v>
      </c>
      <c r="B32" s="5" t="s">
        <v>40</v>
      </c>
      <c r="C32" s="2">
        <v>200</v>
      </c>
      <c r="D32" s="8">
        <v>0.4</v>
      </c>
      <c r="E32" s="8">
        <v>0.1</v>
      </c>
      <c r="F32" s="8">
        <v>18.399999999999999</v>
      </c>
      <c r="G32" s="9">
        <v>75.8</v>
      </c>
      <c r="H32" s="4"/>
      <c r="I32" s="4">
        <v>10.89</v>
      </c>
    </row>
    <row r="33" spans="1:9" x14ac:dyDescent="0.25">
      <c r="A33" s="2"/>
      <c r="B33" s="12" t="s">
        <v>15</v>
      </c>
      <c r="C33" s="2">
        <f>SUM(C25:C32)</f>
        <v>830</v>
      </c>
      <c r="D33" s="13">
        <f>D32+D31+D30+D28+D27+D26+D25</f>
        <v>25.14</v>
      </c>
      <c r="E33" s="13">
        <f>SUM(E25:E32)</f>
        <v>24.36</v>
      </c>
      <c r="F33" s="13">
        <f>SUM(F25:F32)</f>
        <v>93.28</v>
      </c>
      <c r="G33" s="13">
        <f>SUM(G25:G32)</f>
        <v>735.93</v>
      </c>
      <c r="H33" s="13"/>
      <c r="I33" s="13">
        <f>SUM(I25:I32)</f>
        <v>102.97</v>
      </c>
    </row>
    <row r="34" spans="1:9" x14ac:dyDescent="0.25">
      <c r="A34" s="2"/>
      <c r="B34" s="14"/>
      <c r="C34" s="2"/>
      <c r="D34" s="4"/>
      <c r="E34" s="4"/>
      <c r="F34" s="4"/>
      <c r="G34" s="4"/>
      <c r="H34" s="4"/>
      <c r="I34" s="4"/>
    </row>
    <row r="35" spans="1:9" x14ac:dyDescent="0.25">
      <c r="A35" s="2"/>
      <c r="B35" s="12" t="s">
        <v>22</v>
      </c>
      <c r="C35" s="2"/>
      <c r="D35" s="4"/>
      <c r="E35" s="4"/>
      <c r="F35" s="4"/>
      <c r="G35" s="4"/>
      <c r="H35" s="4"/>
      <c r="I35" s="4"/>
    </row>
    <row r="36" spans="1:9" ht="33.75" x14ac:dyDescent="0.25">
      <c r="A36" s="7">
        <f>VLOOKUP($B36, [3]выпечка!$A$1:$R$52, 17, FALSE)</f>
        <v>424</v>
      </c>
      <c r="B36" s="5" t="s">
        <v>41</v>
      </c>
      <c r="C36" s="10">
        <v>100</v>
      </c>
      <c r="D36" s="11">
        <v>3.12</v>
      </c>
      <c r="E36" s="11">
        <v>5.22</v>
      </c>
      <c r="F36" s="11">
        <v>10.34</v>
      </c>
      <c r="G36" s="11">
        <v>15.98</v>
      </c>
      <c r="H36" s="2"/>
      <c r="I36" s="11">
        <v>15.01</v>
      </c>
    </row>
    <row r="37" spans="1:9" ht="33.75" x14ac:dyDescent="0.25">
      <c r="A37" s="7" t="s">
        <v>12</v>
      </c>
      <c r="B37" s="5" t="s">
        <v>42</v>
      </c>
      <c r="C37" s="10">
        <v>200</v>
      </c>
      <c r="D37" s="11">
        <v>5.8</v>
      </c>
      <c r="E37" s="11">
        <v>5</v>
      </c>
      <c r="F37" s="11">
        <v>9.6</v>
      </c>
      <c r="G37" s="11">
        <v>107</v>
      </c>
      <c r="H37" s="4"/>
      <c r="I37" s="4">
        <v>23.4</v>
      </c>
    </row>
    <row r="38" spans="1:9" x14ac:dyDescent="0.25">
      <c r="A38" s="2"/>
      <c r="B38" s="12" t="s">
        <v>15</v>
      </c>
      <c r="C38" s="17">
        <f>C37+C36</f>
        <v>300</v>
      </c>
      <c r="D38" s="17">
        <f t="shared" ref="D38:G38" si="1">D37+D36</f>
        <v>8.92</v>
      </c>
      <c r="E38" s="17">
        <f t="shared" si="1"/>
        <v>10.219999999999999</v>
      </c>
      <c r="F38" s="17">
        <f t="shared" si="1"/>
        <v>19.939999999999998</v>
      </c>
      <c r="G38" s="17">
        <f t="shared" si="1"/>
        <v>122.98</v>
      </c>
      <c r="H38" s="4"/>
      <c r="I38" s="13">
        <f>SUM(I36:I37)</f>
        <v>38.409999999999997</v>
      </c>
    </row>
    <row r="39" spans="1:9" x14ac:dyDescent="0.25">
      <c r="A39" s="2"/>
      <c r="B39" s="12"/>
      <c r="C39" s="2"/>
      <c r="D39" s="13"/>
      <c r="E39" s="13"/>
      <c r="F39" s="13"/>
      <c r="G39" s="13"/>
      <c r="H39" s="13"/>
      <c r="I39" s="13"/>
    </row>
    <row r="40" spans="1:9" x14ac:dyDescent="0.25">
      <c r="A40" s="2"/>
      <c r="B40" s="5"/>
      <c r="C40" s="2"/>
      <c r="D40" s="2"/>
      <c r="E40" s="2"/>
      <c r="F40" s="2"/>
      <c r="G40" s="2"/>
      <c r="H40" s="4"/>
      <c r="I40" s="4"/>
    </row>
    <row r="41" spans="1:9" x14ac:dyDescent="0.25">
      <c r="A41" s="2"/>
      <c r="B41" s="5"/>
      <c r="C41" s="2"/>
      <c r="D41" s="2"/>
      <c r="E41" s="2"/>
      <c r="F41" s="2"/>
      <c r="G41" s="2"/>
      <c r="H41" s="4"/>
      <c r="I41" s="4"/>
    </row>
    <row r="42" spans="1:9" x14ac:dyDescent="0.25">
      <c r="A42" s="2"/>
      <c r="B42" s="5"/>
      <c r="C42" s="3"/>
      <c r="D42" s="13"/>
      <c r="E42" s="13"/>
      <c r="F42" s="13"/>
      <c r="G42" s="13"/>
      <c r="H42" s="4"/>
      <c r="I42" s="4"/>
    </row>
    <row r="43" spans="1:9" x14ac:dyDescent="0.25">
      <c r="A43" s="2"/>
      <c r="B43" s="5"/>
      <c r="C43" s="2"/>
      <c r="D43" s="13"/>
      <c r="E43" s="13"/>
      <c r="F43" s="13"/>
      <c r="G43" s="13"/>
      <c r="H43" s="13"/>
      <c r="I43" s="13"/>
    </row>
    <row r="44" spans="1:9" x14ac:dyDescent="0.25">
      <c r="A44" s="2"/>
      <c r="B44" s="14" t="s">
        <v>24</v>
      </c>
      <c r="C44" s="2"/>
      <c r="D44" s="13">
        <f>D33+D18+D38</f>
        <v>51.27</v>
      </c>
      <c r="E44" s="13">
        <f t="shared" ref="E44:G44" si="2">E33+E18+E38</f>
        <v>52.379999999999995</v>
      </c>
      <c r="F44" s="13">
        <f t="shared" si="2"/>
        <v>178.55</v>
      </c>
      <c r="G44" s="13">
        <f t="shared" si="2"/>
        <v>1390.4299999999998</v>
      </c>
      <c r="H44" s="13"/>
      <c r="I44" s="13"/>
    </row>
  </sheetData>
  <mergeCells count="11">
    <mergeCell ref="A3:I3"/>
    <mergeCell ref="A4:I4"/>
    <mergeCell ref="A5:A6"/>
    <mergeCell ref="B5:B6"/>
    <mergeCell ref="C5:C6"/>
    <mergeCell ref="D5:F5"/>
    <mergeCell ref="G5:G6"/>
    <mergeCell ref="H5:H6"/>
    <mergeCell ref="I5:I6"/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2024-09-09T08:15:32Z</dcterms:modified>
</cp:coreProperties>
</file>